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erty\Desktop\DLサイト\DL用ファイル200620\"/>
    </mc:Choice>
  </mc:AlternateContent>
  <xr:revisionPtr revIDLastSave="0" documentId="13_ncr:1_{36E8B177-1075-4A66-AAA9-BBE11F77D015}" xr6:coauthVersionLast="45" xr6:coauthVersionMax="45" xr10:uidLastSave="{00000000-0000-0000-0000-000000000000}"/>
  <bookViews>
    <workbookView xWindow="-120" yWindow="-120" windowWidth="29040" windowHeight="15840" tabRatio="581" xr2:uid="{00000000-000D-0000-FFFF-FFFF00000000}"/>
  </bookViews>
  <sheets>
    <sheet name="1.入力" sheetId="9" r:id="rId1"/>
    <sheet name="2.試算結果" sheetId="4" r:id="rId2"/>
    <sheet name="☆引数☆" sheetId="18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9" l="1"/>
  <c r="D28" i="9"/>
  <c r="D29" i="9"/>
  <c r="D30" i="9"/>
  <c r="D31" i="9"/>
  <c r="D49" i="9" s="1"/>
  <c r="D32" i="9"/>
  <c r="D34" i="9"/>
  <c r="D35" i="9" s="1"/>
  <c r="D36" i="9" s="1"/>
  <c r="D39" i="9"/>
  <c r="D46" i="9"/>
  <c r="D53" i="9"/>
  <c r="D54" i="9"/>
  <c r="N8" i="18"/>
  <c r="N9" i="18"/>
  <c r="N10" i="18"/>
  <c r="D37" i="9" s="1"/>
  <c r="D38" i="9" s="1"/>
  <c r="D40" i="9" s="1"/>
  <c r="N7" i="18"/>
  <c r="D33" i="9" l="1"/>
  <c r="D50" i="9" s="1"/>
  <c r="D47" i="9"/>
  <c r="D41" i="9"/>
  <c r="D56" i="9" s="1"/>
  <c r="D42" i="9"/>
  <c r="D55" i="9"/>
  <c r="D48" i="9"/>
  <c r="L55" i="4"/>
  <c r="D43" i="9" l="1"/>
  <c r="D57" i="9" s="1"/>
  <c r="D51" i="9"/>
  <c r="D52" i="9" s="1"/>
  <c r="AI55" i="4"/>
  <c r="AC55" i="4"/>
  <c r="W55" i="4"/>
  <c r="Q55" i="4"/>
  <c r="K55" i="4"/>
  <c r="AN55" i="4"/>
  <c r="AH55" i="4"/>
  <c r="AB55" i="4"/>
  <c r="V55" i="4"/>
  <c r="P55" i="4"/>
  <c r="J55" i="4"/>
  <c r="AM55" i="4"/>
  <c r="AG55" i="4"/>
  <c r="AA55" i="4"/>
  <c r="U55" i="4"/>
  <c r="O55" i="4"/>
  <c r="I55" i="4"/>
  <c r="AL55" i="4"/>
  <c r="AF55" i="4"/>
  <c r="Z55" i="4"/>
  <c r="T55" i="4"/>
  <c r="N55" i="4"/>
  <c r="H55" i="4"/>
  <c r="AK55" i="4"/>
  <c r="AE55" i="4"/>
  <c r="Y55" i="4"/>
  <c r="S55" i="4"/>
  <c r="M55" i="4"/>
  <c r="G55" i="4"/>
  <c r="F55" i="4"/>
  <c r="AJ55" i="4"/>
  <c r="AD55" i="4"/>
  <c r="X55" i="4"/>
  <c r="R55" i="4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6" i="18"/>
  <c r="E14" i="4"/>
  <c r="E13" i="4"/>
  <c r="E11" i="4"/>
  <c r="E10" i="4"/>
  <c r="Q62" i="9" l="1"/>
  <c r="M62" i="9"/>
  <c r="K62" i="9"/>
  <c r="H62" i="9"/>
  <c r="F63" i="9"/>
  <c r="AJ63" i="9"/>
  <c r="AI63" i="9"/>
  <c r="AH63" i="9"/>
  <c r="AG63" i="9"/>
  <c r="AF63" i="9"/>
  <c r="AE63" i="9"/>
  <c r="AD63" i="9"/>
  <c r="AC63" i="9"/>
  <c r="AB63" i="9"/>
  <c r="AA63" i="9"/>
  <c r="Z63" i="9"/>
  <c r="X63" i="9"/>
  <c r="W63" i="9"/>
  <c r="V63" i="9"/>
  <c r="AM62" i="9"/>
  <c r="AJ62" i="9"/>
  <c r="AG62" i="9"/>
  <c r="AE62" i="9"/>
  <c r="AE61" i="9" s="1"/>
  <c r="AB62" i="9"/>
  <c r="AB61" i="9" s="1"/>
  <c r="X62" i="9"/>
  <c r="X61" i="9" s="1"/>
  <c r="U62" i="9"/>
  <c r="P62" i="9"/>
  <c r="J62" i="9"/>
  <c r="G62" i="9"/>
  <c r="AL63" i="9"/>
  <c r="F62" i="9"/>
  <c r="F61" i="9" s="1"/>
  <c r="AL62" i="9"/>
  <c r="AI62" i="9"/>
  <c r="AF62" i="9"/>
  <c r="AF61" i="9" s="1"/>
  <c r="AD62" i="9"/>
  <c r="AA62" i="9"/>
  <c r="AA61" i="9" s="1"/>
  <c r="W62" i="9"/>
  <c r="T62" i="9"/>
  <c r="O62" i="9"/>
  <c r="L62" i="9"/>
  <c r="AM63" i="9"/>
  <c r="AN62" i="9"/>
  <c r="AK62" i="9"/>
  <c r="AH62" i="9"/>
  <c r="AH61" i="9" s="1"/>
  <c r="AC62" i="9"/>
  <c r="Z62" i="9"/>
  <c r="Z61" i="9" s="1"/>
  <c r="V62" i="9"/>
  <c r="R62" i="9"/>
  <c r="AN63" i="9"/>
  <c r="AK63" i="9"/>
  <c r="Y62" i="9"/>
  <c r="N62" i="9"/>
  <c r="U63" i="9"/>
  <c r="T63" i="9"/>
  <c r="S63" i="9"/>
  <c r="R63" i="9"/>
  <c r="Q63" i="9"/>
  <c r="P63" i="9"/>
  <c r="O63" i="9"/>
  <c r="N63" i="9"/>
  <c r="M63" i="9"/>
  <c r="M61" i="9" s="1"/>
  <c r="L63" i="9"/>
  <c r="L61" i="9" s="1"/>
  <c r="K63" i="9"/>
  <c r="K61" i="9" s="1"/>
  <c r="J63" i="9"/>
  <c r="J61" i="9" s="1"/>
  <c r="I63" i="9"/>
  <c r="H63" i="9"/>
  <c r="H61" i="9" s="1"/>
  <c r="G63" i="9"/>
  <c r="I62" i="9"/>
  <c r="S62" i="9"/>
  <c r="Y63" i="9"/>
  <c r="F22" i="4"/>
  <c r="AF22" i="4"/>
  <c r="AL22" i="4"/>
  <c r="J22" i="4"/>
  <c r="P22" i="4"/>
  <c r="V22" i="4"/>
  <c r="AB22" i="4"/>
  <c r="AG22" i="4"/>
  <c r="AM22" i="4"/>
  <c r="K22" i="4"/>
  <c r="Q22" i="4"/>
  <c r="W22" i="4"/>
  <c r="AC22" i="4"/>
  <c r="Z22" i="4"/>
  <c r="AK22" i="4"/>
  <c r="AA22" i="4"/>
  <c r="AH22" i="4"/>
  <c r="AN22" i="4"/>
  <c r="L22" i="4"/>
  <c r="R22" i="4"/>
  <c r="X22" i="4"/>
  <c r="AD22" i="4"/>
  <c r="AJ22" i="4"/>
  <c r="H22" i="4"/>
  <c r="T22" i="4"/>
  <c r="I22" i="4"/>
  <c r="U22" i="4"/>
  <c r="AI22" i="4"/>
  <c r="G22" i="4"/>
  <c r="M22" i="4"/>
  <c r="S22" i="4"/>
  <c r="Y22" i="4"/>
  <c r="N22" i="4"/>
  <c r="AE22" i="4"/>
  <c r="O22" i="4"/>
  <c r="J49" i="4"/>
  <c r="P49" i="4"/>
  <c r="V49" i="4"/>
  <c r="AB49" i="4"/>
  <c r="AH49" i="4"/>
  <c r="AN49" i="4"/>
  <c r="W49" i="4"/>
  <c r="F49" i="4"/>
  <c r="H49" i="4"/>
  <c r="AF49" i="4"/>
  <c r="AG49" i="4"/>
  <c r="K49" i="4"/>
  <c r="Q49" i="4"/>
  <c r="AC49" i="4"/>
  <c r="AI49" i="4"/>
  <c r="AL49" i="4"/>
  <c r="AM49" i="4"/>
  <c r="L49" i="4"/>
  <c r="R49" i="4"/>
  <c r="X49" i="4"/>
  <c r="AD49" i="4"/>
  <c r="AJ49" i="4"/>
  <c r="N49" i="4"/>
  <c r="Z49" i="4"/>
  <c r="O49" i="4"/>
  <c r="AA49" i="4"/>
  <c r="G49" i="4"/>
  <c r="M49" i="4"/>
  <c r="S49" i="4"/>
  <c r="Y49" i="4"/>
  <c r="AE49" i="4"/>
  <c r="AK49" i="4"/>
  <c r="T49" i="4"/>
  <c r="I49" i="4"/>
  <c r="U49" i="4"/>
  <c r="AM21" i="4"/>
  <c r="AA21" i="4"/>
  <c r="O21" i="4"/>
  <c r="F23" i="4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AL21" i="4"/>
  <c r="Z21" i="4"/>
  <c r="N21" i="4"/>
  <c r="AD21" i="4"/>
  <c r="X21" i="4"/>
  <c r="AJ21" i="4"/>
  <c r="L21" i="4"/>
  <c r="AG21" i="4"/>
  <c r="U21" i="4"/>
  <c r="I21" i="4"/>
  <c r="R21" i="4"/>
  <c r="AF21" i="4"/>
  <c r="T21" i="4"/>
  <c r="H21" i="4"/>
  <c r="G25" i="4"/>
  <c r="Y25" i="4"/>
  <c r="AE25" i="4"/>
  <c r="AK25" i="4"/>
  <c r="AJ25" i="4"/>
  <c r="AD25" i="4"/>
  <c r="X25" i="4"/>
  <c r="R25" i="4"/>
  <c r="L25" i="4"/>
  <c r="AK21" i="4"/>
  <c r="AE21" i="4"/>
  <c r="Y21" i="4"/>
  <c r="S21" i="4"/>
  <c r="M21" i="4"/>
  <c r="G21" i="4"/>
  <c r="F25" i="4"/>
  <c r="AI25" i="4"/>
  <c r="AC25" i="4"/>
  <c r="W25" i="4"/>
  <c r="Q25" i="4"/>
  <c r="K25" i="4"/>
  <c r="J25" i="4"/>
  <c r="F21" i="4"/>
  <c r="AI21" i="4"/>
  <c r="AC21" i="4"/>
  <c r="W21" i="4"/>
  <c r="Q21" i="4"/>
  <c r="K21" i="4"/>
  <c r="AM25" i="4"/>
  <c r="AG25" i="4"/>
  <c r="AA25" i="4"/>
  <c r="U25" i="4"/>
  <c r="O25" i="4"/>
  <c r="I25" i="4"/>
  <c r="AN25" i="4"/>
  <c r="AH25" i="4"/>
  <c r="AB25" i="4"/>
  <c r="V25" i="4"/>
  <c r="P25" i="4"/>
  <c r="AN21" i="4"/>
  <c r="AH21" i="4"/>
  <c r="AB21" i="4"/>
  <c r="V21" i="4"/>
  <c r="P21" i="4"/>
  <c r="J21" i="4"/>
  <c r="AL25" i="4"/>
  <c r="AF25" i="4"/>
  <c r="Z25" i="4"/>
  <c r="T25" i="4"/>
  <c r="N25" i="4"/>
  <c r="H25" i="4"/>
  <c r="S25" i="4"/>
  <c r="M25" i="4"/>
  <c r="T61" i="9" l="1"/>
  <c r="U61" i="9"/>
  <c r="AD61" i="9"/>
  <c r="AK61" i="9"/>
  <c r="W61" i="9"/>
  <c r="O61" i="9"/>
  <c r="G61" i="9"/>
  <c r="S61" i="9"/>
  <c r="P61" i="9"/>
  <c r="Q61" i="9"/>
  <c r="AN61" i="9"/>
  <c r="V61" i="9"/>
  <c r="AG61" i="9"/>
  <c r="R61" i="9"/>
  <c r="AC61" i="9"/>
  <c r="AI61" i="9"/>
  <c r="AJ61" i="9"/>
  <c r="AL61" i="9"/>
  <c r="AM61" i="9"/>
  <c r="I61" i="9"/>
  <c r="Y61" i="9"/>
  <c r="N61" i="9"/>
  <c r="F20" i="4"/>
  <c r="N11" i="18" l="1"/>
  <c r="N6" i="18"/>
  <c r="D426" i="18" l="1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F73" i="4"/>
  <c r="F19" i="4" l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N36" i="4" s="1"/>
  <c r="AN53" i="4" s="1"/>
  <c r="AN62" i="4" s="1"/>
  <c r="AN71" i="4" s="1"/>
  <c r="P36" i="4" l="1"/>
  <c r="P53" i="4" s="1"/>
  <c r="P62" i="4" s="1"/>
  <c r="P71" i="4" s="1"/>
  <c r="AE36" i="4"/>
  <c r="AE53" i="4" s="1"/>
  <c r="AE62" i="4" s="1"/>
  <c r="AE71" i="4" s="1"/>
  <c r="AC36" i="4"/>
  <c r="AC53" i="4" s="1"/>
  <c r="AC62" i="4" s="1"/>
  <c r="AC71" i="4" s="1"/>
  <c r="O36" i="4"/>
  <c r="O53" i="4" s="1"/>
  <c r="O62" i="4" s="1"/>
  <c r="O71" i="4" s="1"/>
  <c r="AM36" i="4"/>
  <c r="AM53" i="4" s="1"/>
  <c r="AM62" i="4" s="1"/>
  <c r="AM71" i="4" s="1"/>
  <c r="Y36" i="4"/>
  <c r="Y53" i="4" s="1"/>
  <c r="Y62" i="4" s="1"/>
  <c r="Y71" i="4" s="1"/>
  <c r="J36" i="4"/>
  <c r="J53" i="4" s="1"/>
  <c r="J62" i="4" s="1"/>
  <c r="J71" i="4" s="1"/>
  <c r="AL36" i="4"/>
  <c r="AL53" i="4" s="1"/>
  <c r="AL62" i="4" s="1"/>
  <c r="AL71" i="4" s="1"/>
  <c r="W36" i="4"/>
  <c r="W53" i="4" s="1"/>
  <c r="W62" i="4" s="1"/>
  <c r="W71" i="4" s="1"/>
  <c r="I36" i="4"/>
  <c r="I53" i="4" s="1"/>
  <c r="I62" i="4" s="1"/>
  <c r="I71" i="4" s="1"/>
  <c r="AK36" i="4"/>
  <c r="AK53" i="4" s="1"/>
  <c r="AK62" i="4" s="1"/>
  <c r="AK71" i="4" s="1"/>
  <c r="V36" i="4"/>
  <c r="V53" i="4" s="1"/>
  <c r="V62" i="4" s="1"/>
  <c r="V71" i="4" s="1"/>
  <c r="H36" i="4"/>
  <c r="H53" i="4" s="1"/>
  <c r="H62" i="4" s="1"/>
  <c r="H71" i="4" s="1"/>
  <c r="AF36" i="4"/>
  <c r="AF53" i="4" s="1"/>
  <c r="AF62" i="4" s="1"/>
  <c r="AF71" i="4" s="1"/>
  <c r="Q36" i="4"/>
  <c r="Q53" i="4" s="1"/>
  <c r="Q62" i="4" s="1"/>
  <c r="Q71" i="4" s="1"/>
  <c r="AI36" i="4"/>
  <c r="AI53" i="4" s="1"/>
  <c r="AI62" i="4" s="1"/>
  <c r="AI71" i="4" s="1"/>
  <c r="AB36" i="4"/>
  <c r="AB53" i="4" s="1"/>
  <c r="AB62" i="4" s="1"/>
  <c r="AB71" i="4" s="1"/>
  <c r="U36" i="4"/>
  <c r="U53" i="4" s="1"/>
  <c r="U62" i="4" s="1"/>
  <c r="U71" i="4" s="1"/>
  <c r="N36" i="4"/>
  <c r="N53" i="4" s="1"/>
  <c r="N62" i="4" s="1"/>
  <c r="N71" i="4" s="1"/>
  <c r="G36" i="4"/>
  <c r="G53" i="4" s="1"/>
  <c r="G62" i="4" s="1"/>
  <c r="G71" i="4" s="1"/>
  <c r="F36" i="4"/>
  <c r="F53" i="4" s="1"/>
  <c r="F62" i="4" s="1"/>
  <c r="F71" i="4" s="1"/>
  <c r="AH36" i="4"/>
  <c r="AH53" i="4" s="1"/>
  <c r="AH62" i="4" s="1"/>
  <c r="AH71" i="4" s="1"/>
  <c r="AA36" i="4"/>
  <c r="AA53" i="4" s="1"/>
  <c r="AA62" i="4" s="1"/>
  <c r="AA71" i="4" s="1"/>
  <c r="T36" i="4"/>
  <c r="T53" i="4" s="1"/>
  <c r="T62" i="4" s="1"/>
  <c r="T71" i="4" s="1"/>
  <c r="M36" i="4"/>
  <c r="M53" i="4" s="1"/>
  <c r="M62" i="4" s="1"/>
  <c r="M71" i="4" s="1"/>
  <c r="AG36" i="4"/>
  <c r="AG53" i="4" s="1"/>
  <c r="AG62" i="4" s="1"/>
  <c r="AG71" i="4" s="1"/>
  <c r="Z36" i="4"/>
  <c r="Z53" i="4" s="1"/>
  <c r="Z62" i="4" s="1"/>
  <c r="Z71" i="4" s="1"/>
  <c r="S36" i="4"/>
  <c r="S53" i="4" s="1"/>
  <c r="S62" i="4" s="1"/>
  <c r="S71" i="4" s="1"/>
  <c r="K36" i="4"/>
  <c r="K53" i="4" s="1"/>
  <c r="K62" i="4" s="1"/>
  <c r="K71" i="4" s="1"/>
  <c r="AJ36" i="4"/>
  <c r="AJ53" i="4" s="1"/>
  <c r="AJ62" i="4" s="1"/>
  <c r="AJ71" i="4" s="1"/>
  <c r="AD36" i="4"/>
  <c r="AD53" i="4" s="1"/>
  <c r="AD62" i="4" s="1"/>
  <c r="AD71" i="4" s="1"/>
  <c r="X36" i="4"/>
  <c r="X53" i="4" s="1"/>
  <c r="X62" i="4" s="1"/>
  <c r="X71" i="4" s="1"/>
  <c r="R36" i="4"/>
  <c r="R53" i="4" s="1"/>
  <c r="R62" i="4" s="1"/>
  <c r="R71" i="4" s="1"/>
  <c r="L36" i="4"/>
  <c r="L53" i="4" s="1"/>
  <c r="L62" i="4" s="1"/>
  <c r="L71" i="4" s="1"/>
  <c r="E426" i="18" l="1"/>
  <c r="J42" i="4"/>
  <c r="P42" i="4"/>
  <c r="V42" i="4"/>
  <c r="AB42" i="4"/>
  <c r="AH42" i="4"/>
  <c r="AN42" i="4"/>
  <c r="K42" i="4"/>
  <c r="Q42" i="4"/>
  <c r="L42" i="4"/>
  <c r="R42" i="4"/>
  <c r="X42" i="4"/>
  <c r="AD42" i="4"/>
  <c r="AJ42" i="4"/>
  <c r="G42" i="4"/>
  <c r="M42" i="4"/>
  <c r="S42" i="4"/>
  <c r="Y42" i="4"/>
  <c r="AE42" i="4"/>
  <c r="AK42" i="4"/>
  <c r="H42" i="4"/>
  <c r="N42" i="4"/>
  <c r="T42" i="4"/>
  <c r="Z42" i="4"/>
  <c r="AF42" i="4"/>
  <c r="AL42" i="4"/>
  <c r="I42" i="4"/>
  <c r="O42" i="4"/>
  <c r="U42" i="4"/>
  <c r="AA42" i="4"/>
  <c r="AG42" i="4"/>
  <c r="AM42" i="4"/>
  <c r="F42" i="4"/>
  <c r="W42" i="4"/>
  <c r="AC42" i="4"/>
  <c r="AI42" i="4"/>
  <c r="B5" i="4"/>
  <c r="E12" i="4" l="1"/>
  <c r="G64" i="4" l="1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F64" i="4"/>
  <c r="H74" i="4" l="1"/>
  <c r="N74" i="4"/>
  <c r="T74" i="4"/>
  <c r="Z74" i="4"/>
  <c r="AF74" i="4"/>
  <c r="AL74" i="4"/>
  <c r="I74" i="4"/>
  <c r="O74" i="4"/>
  <c r="U74" i="4"/>
  <c r="AA74" i="4"/>
  <c r="AG74" i="4"/>
  <c r="AM74" i="4"/>
  <c r="F74" i="4"/>
  <c r="J74" i="4"/>
  <c r="P74" i="4"/>
  <c r="V74" i="4"/>
  <c r="AB74" i="4"/>
  <c r="AH74" i="4"/>
  <c r="AN74" i="4"/>
  <c r="K74" i="4"/>
  <c r="Q74" i="4"/>
  <c r="W74" i="4"/>
  <c r="AC74" i="4"/>
  <c r="AI74" i="4"/>
  <c r="L74" i="4"/>
  <c r="R74" i="4"/>
  <c r="X74" i="4"/>
  <c r="AD74" i="4"/>
  <c r="AJ74" i="4"/>
  <c r="M74" i="4"/>
  <c r="S74" i="4"/>
  <c r="Y74" i="4"/>
  <c r="AE74" i="4"/>
  <c r="AK74" i="4"/>
  <c r="G74" i="4"/>
  <c r="J75" i="4" l="1"/>
  <c r="P75" i="4"/>
  <c r="V75" i="4"/>
  <c r="AB75" i="4"/>
  <c r="AH75" i="4"/>
  <c r="AN75" i="4"/>
  <c r="F75" i="4"/>
  <c r="K75" i="4"/>
  <c r="Q75" i="4"/>
  <c r="W75" i="4"/>
  <c r="AC75" i="4"/>
  <c r="AI75" i="4"/>
  <c r="L75" i="4"/>
  <c r="R75" i="4"/>
  <c r="X75" i="4"/>
  <c r="AD75" i="4"/>
  <c r="AJ75" i="4"/>
  <c r="G75" i="4"/>
  <c r="M75" i="4"/>
  <c r="S75" i="4"/>
  <c r="Y75" i="4"/>
  <c r="AE75" i="4"/>
  <c r="AK75" i="4"/>
  <c r="H75" i="4"/>
  <c r="N75" i="4"/>
  <c r="T75" i="4"/>
  <c r="Z75" i="4"/>
  <c r="AF75" i="4"/>
  <c r="AL75" i="4"/>
  <c r="O75" i="4"/>
  <c r="U75" i="4"/>
  <c r="AA75" i="4"/>
  <c r="AG75" i="4"/>
  <c r="AM75" i="4"/>
  <c r="I75" i="4"/>
  <c r="L76" i="4" l="1"/>
  <c r="R76" i="4"/>
  <c r="X76" i="4"/>
  <c r="AD76" i="4"/>
  <c r="AJ76" i="4"/>
  <c r="G76" i="4"/>
  <c r="M76" i="4"/>
  <c r="S76" i="4"/>
  <c r="Y76" i="4"/>
  <c r="AE76" i="4"/>
  <c r="AK76" i="4"/>
  <c r="H76" i="4"/>
  <c r="N76" i="4"/>
  <c r="T76" i="4"/>
  <c r="Z76" i="4"/>
  <c r="AF76" i="4"/>
  <c r="AL76" i="4"/>
  <c r="I76" i="4"/>
  <c r="O76" i="4"/>
  <c r="U76" i="4"/>
  <c r="AA76" i="4"/>
  <c r="AG76" i="4"/>
  <c r="AM76" i="4"/>
  <c r="J76" i="4"/>
  <c r="P76" i="4"/>
  <c r="V76" i="4"/>
  <c r="Q76" i="4"/>
  <c r="AN76" i="4"/>
  <c r="W76" i="4"/>
  <c r="F76" i="4"/>
  <c r="AB76" i="4"/>
  <c r="AC76" i="4"/>
  <c r="AH76" i="4"/>
  <c r="K76" i="4"/>
  <c r="AI76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F35" i="4"/>
  <c r="R52" i="4" l="1"/>
  <c r="R61" i="4" s="1"/>
  <c r="R70" i="4" s="1"/>
  <c r="R89" i="4" s="1"/>
  <c r="R44" i="4"/>
  <c r="F52" i="4"/>
  <c r="F61" i="4" s="1"/>
  <c r="F70" i="4" s="1"/>
  <c r="F89" i="4" s="1"/>
  <c r="F44" i="4"/>
  <c r="F48" i="4" s="1"/>
  <c r="AC52" i="4"/>
  <c r="AC61" i="4" s="1"/>
  <c r="AC70" i="4" s="1"/>
  <c r="AC89" i="4" s="1"/>
  <c r="AC44" i="4"/>
  <c r="AL52" i="4"/>
  <c r="AL61" i="4" s="1"/>
  <c r="AL70" i="4" s="1"/>
  <c r="AL89" i="4" s="1"/>
  <c r="AL44" i="4"/>
  <c r="AF52" i="4"/>
  <c r="AF61" i="4" s="1"/>
  <c r="AF70" i="4" s="1"/>
  <c r="AF89" i="4" s="1"/>
  <c r="AF44" i="4"/>
  <c r="Z52" i="4"/>
  <c r="Z61" i="4" s="1"/>
  <c r="Z70" i="4" s="1"/>
  <c r="Z89" i="4" s="1"/>
  <c r="Z44" i="4"/>
  <c r="T52" i="4"/>
  <c r="T61" i="4" s="1"/>
  <c r="T70" i="4" s="1"/>
  <c r="T89" i="4" s="1"/>
  <c r="T44" i="4"/>
  <c r="N52" i="4"/>
  <c r="N61" i="4" s="1"/>
  <c r="N70" i="4" s="1"/>
  <c r="N89" i="4" s="1"/>
  <c r="N44" i="4"/>
  <c r="H52" i="4"/>
  <c r="H61" i="4" s="1"/>
  <c r="H70" i="4" s="1"/>
  <c r="H89" i="4" s="1"/>
  <c r="H44" i="4"/>
  <c r="AJ52" i="4"/>
  <c r="AJ61" i="4" s="1"/>
  <c r="AJ70" i="4" s="1"/>
  <c r="AJ89" i="4" s="1"/>
  <c r="AJ44" i="4"/>
  <c r="L52" i="4"/>
  <c r="L61" i="4" s="1"/>
  <c r="L70" i="4" s="1"/>
  <c r="L89" i="4" s="1"/>
  <c r="L44" i="4"/>
  <c r="AK52" i="4"/>
  <c r="AK61" i="4" s="1"/>
  <c r="AK70" i="4" s="1"/>
  <c r="AK89" i="4" s="1"/>
  <c r="AK44" i="4"/>
  <c r="AE52" i="4"/>
  <c r="AE61" i="4" s="1"/>
  <c r="AE70" i="4" s="1"/>
  <c r="AE89" i="4" s="1"/>
  <c r="AE44" i="4"/>
  <c r="Y52" i="4"/>
  <c r="Y61" i="4" s="1"/>
  <c r="Y70" i="4" s="1"/>
  <c r="Y89" i="4" s="1"/>
  <c r="Y44" i="4"/>
  <c r="S52" i="4"/>
  <c r="S61" i="4" s="1"/>
  <c r="S70" i="4" s="1"/>
  <c r="S89" i="4" s="1"/>
  <c r="S44" i="4"/>
  <c r="M52" i="4"/>
  <c r="M61" i="4" s="1"/>
  <c r="M70" i="4" s="1"/>
  <c r="M89" i="4" s="1"/>
  <c r="M44" i="4"/>
  <c r="G52" i="4"/>
  <c r="G61" i="4" s="1"/>
  <c r="G70" i="4" s="1"/>
  <c r="G89" i="4" s="1"/>
  <c r="G44" i="4"/>
  <c r="AD52" i="4"/>
  <c r="AD61" i="4" s="1"/>
  <c r="AD70" i="4" s="1"/>
  <c r="AD89" i="4" s="1"/>
  <c r="AD44" i="4"/>
  <c r="X52" i="4"/>
  <c r="X61" i="4" s="1"/>
  <c r="X70" i="4" s="1"/>
  <c r="X89" i="4" s="1"/>
  <c r="X44" i="4"/>
  <c r="AI52" i="4"/>
  <c r="AI61" i="4" s="1"/>
  <c r="AI70" i="4" s="1"/>
  <c r="AI89" i="4" s="1"/>
  <c r="AI44" i="4"/>
  <c r="W52" i="4"/>
  <c r="W44" i="4"/>
  <c r="Q52" i="4"/>
  <c r="Q61" i="4" s="1"/>
  <c r="Q70" i="4" s="1"/>
  <c r="Q89" i="4" s="1"/>
  <c r="Q44" i="4"/>
  <c r="J52" i="4"/>
  <c r="J61" i="4" s="1"/>
  <c r="J70" i="4" s="1"/>
  <c r="J89" i="4" s="1"/>
  <c r="J44" i="4"/>
  <c r="K52" i="4"/>
  <c r="K61" i="4" s="1"/>
  <c r="K70" i="4" s="1"/>
  <c r="K89" i="4" s="1"/>
  <c r="K44" i="4"/>
  <c r="AN52" i="4"/>
  <c r="AN61" i="4" s="1"/>
  <c r="AN70" i="4" s="1"/>
  <c r="AN89" i="4" s="1"/>
  <c r="AN44" i="4"/>
  <c r="AH52" i="4"/>
  <c r="AH61" i="4" s="1"/>
  <c r="AH70" i="4" s="1"/>
  <c r="AH89" i="4" s="1"/>
  <c r="AH44" i="4"/>
  <c r="AB52" i="4"/>
  <c r="AB61" i="4" s="1"/>
  <c r="AB70" i="4" s="1"/>
  <c r="AB89" i="4" s="1"/>
  <c r="AB44" i="4"/>
  <c r="V52" i="4"/>
  <c r="V61" i="4" s="1"/>
  <c r="V70" i="4" s="1"/>
  <c r="V89" i="4" s="1"/>
  <c r="V44" i="4"/>
  <c r="P52" i="4"/>
  <c r="P61" i="4" s="1"/>
  <c r="P70" i="4" s="1"/>
  <c r="P89" i="4" s="1"/>
  <c r="P44" i="4"/>
  <c r="AM52" i="4"/>
  <c r="AM61" i="4" s="1"/>
  <c r="AM70" i="4" s="1"/>
  <c r="AM89" i="4" s="1"/>
  <c r="AM44" i="4"/>
  <c r="AG52" i="4"/>
  <c r="AG61" i="4" s="1"/>
  <c r="AG70" i="4" s="1"/>
  <c r="AG89" i="4" s="1"/>
  <c r="AG44" i="4"/>
  <c r="AA52" i="4"/>
  <c r="AA61" i="4" s="1"/>
  <c r="AA70" i="4" s="1"/>
  <c r="AA89" i="4" s="1"/>
  <c r="AA44" i="4"/>
  <c r="U52" i="4"/>
  <c r="U61" i="4" s="1"/>
  <c r="U70" i="4" s="1"/>
  <c r="U89" i="4" s="1"/>
  <c r="U44" i="4"/>
  <c r="O52" i="4"/>
  <c r="O61" i="4" s="1"/>
  <c r="O70" i="4" s="1"/>
  <c r="O89" i="4" s="1"/>
  <c r="O44" i="4"/>
  <c r="I52" i="4"/>
  <c r="I61" i="4" s="1"/>
  <c r="I70" i="4" s="1"/>
  <c r="I89" i="4" s="1"/>
  <c r="I44" i="4"/>
  <c r="W61" i="4"/>
  <c r="W70" i="4" s="1"/>
  <c r="W89" i="4" s="1"/>
  <c r="F66" i="4" l="1"/>
  <c r="AN28" i="4" l="1"/>
  <c r="AN43" i="4" s="1"/>
  <c r="AL27" i="4" l="1"/>
  <c r="AL26" i="4"/>
  <c r="AL24" i="4" s="1"/>
  <c r="AH27" i="4"/>
  <c r="AH26" i="4"/>
  <c r="AH24" i="4" s="1"/>
  <c r="AN27" i="4"/>
  <c r="AN26" i="4"/>
  <c r="AN24" i="4" s="1"/>
  <c r="AJ27" i="4"/>
  <c r="AJ26" i="4"/>
  <c r="AJ24" i="4" s="1"/>
  <c r="AF27" i="4"/>
  <c r="AF26" i="4"/>
  <c r="AF24" i="4" s="1"/>
  <c r="G48" i="4"/>
  <c r="G66" i="4" s="1"/>
  <c r="AJ28" i="4"/>
  <c r="AJ43" i="4" s="1"/>
  <c r="AL28" i="4"/>
  <c r="AL43" i="4" s="1"/>
  <c r="AI28" i="4"/>
  <c r="AI43" i="4" s="1"/>
  <c r="AH28" i="4"/>
  <c r="AH43" i="4" s="1"/>
  <c r="AF28" i="4"/>
  <c r="AF43" i="4" s="1"/>
  <c r="AC28" i="4"/>
  <c r="AC43" i="4" s="1"/>
  <c r="AB28" i="4"/>
  <c r="AB43" i="4" s="1"/>
  <c r="Z28" i="4"/>
  <c r="Z43" i="4" s="1"/>
  <c r="T28" i="4"/>
  <c r="T43" i="4" s="1"/>
  <c r="R28" i="4"/>
  <c r="R43" i="4" s="1"/>
  <c r="N28" i="4"/>
  <c r="N43" i="4" s="1"/>
  <c r="K28" i="4"/>
  <c r="K43" i="4" s="1"/>
  <c r="AD28" i="4"/>
  <c r="AD43" i="4" s="1"/>
  <c r="H28" i="4"/>
  <c r="H43" i="4" s="1"/>
  <c r="X28" i="4"/>
  <c r="X43" i="4" s="1"/>
  <c r="P28" i="4"/>
  <c r="P43" i="4" s="1"/>
  <c r="AK28" i="4"/>
  <c r="AK43" i="4" s="1"/>
  <c r="U28" i="4"/>
  <c r="U43" i="4" s="1"/>
  <c r="S28" i="4"/>
  <c r="S43" i="4" s="1"/>
  <c r="AA28" i="4"/>
  <c r="AA43" i="4" s="1"/>
  <c r="AO44" i="4"/>
  <c r="L28" i="4"/>
  <c r="L43" i="4" s="1"/>
  <c r="V28" i="4"/>
  <c r="V43" i="4" s="1"/>
  <c r="J28" i="4"/>
  <c r="J43" i="4" s="1"/>
  <c r="AG28" i="4"/>
  <c r="AG43" i="4" s="1"/>
  <c r="AE28" i="4"/>
  <c r="AE43" i="4" s="1"/>
  <c r="Y28" i="4"/>
  <c r="Y43" i="4" s="1"/>
  <c r="W28" i="4"/>
  <c r="W43" i="4" s="1"/>
  <c r="Q28" i="4"/>
  <c r="Q43" i="4" s="1"/>
  <c r="O28" i="4"/>
  <c r="O43" i="4" s="1"/>
  <c r="I28" i="4"/>
  <c r="I43" i="4" s="1"/>
  <c r="G28" i="4"/>
  <c r="G43" i="4" s="1"/>
  <c r="AM28" i="4"/>
  <c r="AM43" i="4" s="1"/>
  <c r="M28" i="4"/>
  <c r="M43" i="4" s="1"/>
  <c r="F28" i="4"/>
  <c r="I27" i="4" l="1"/>
  <c r="I26" i="4"/>
  <c r="I24" i="4" s="1"/>
  <c r="R27" i="4"/>
  <c r="R26" i="4"/>
  <c r="R24" i="4" s="1"/>
  <c r="W27" i="4"/>
  <c r="W26" i="4"/>
  <c r="W24" i="4" s="1"/>
  <c r="O27" i="4"/>
  <c r="O26" i="4"/>
  <c r="O24" i="4" s="1"/>
  <c r="AM27" i="4"/>
  <c r="AM26" i="4"/>
  <c r="AM24" i="4" s="1"/>
  <c r="V27" i="4"/>
  <c r="V26" i="4"/>
  <c r="V24" i="4" s="1"/>
  <c r="L27" i="4"/>
  <c r="L26" i="4"/>
  <c r="L24" i="4" s="1"/>
  <c r="P27" i="4"/>
  <c r="P26" i="4"/>
  <c r="P24" i="4" s="1"/>
  <c r="AD27" i="4"/>
  <c r="AD26" i="4"/>
  <c r="AD24" i="4" s="1"/>
  <c r="K27" i="4"/>
  <c r="K26" i="4"/>
  <c r="K24" i="4" s="1"/>
  <c r="U27" i="4"/>
  <c r="U26" i="4"/>
  <c r="U24" i="4" s="1"/>
  <c r="F27" i="4"/>
  <c r="F32" i="4" s="1"/>
  <c r="F57" i="4" s="1"/>
  <c r="F56" i="4" s="1"/>
  <c r="F26" i="4"/>
  <c r="Q27" i="4"/>
  <c r="Q26" i="4"/>
  <c r="Q24" i="4" s="1"/>
  <c r="X27" i="4"/>
  <c r="X26" i="4"/>
  <c r="X24" i="4" s="1"/>
  <c r="AC27" i="4"/>
  <c r="AC26" i="4"/>
  <c r="AC24" i="4" s="1"/>
  <c r="AK27" i="4"/>
  <c r="AK26" i="4"/>
  <c r="AK24" i="4" s="1"/>
  <c r="AG27" i="4"/>
  <c r="AG26" i="4"/>
  <c r="AG24" i="4" s="1"/>
  <c r="T27" i="4"/>
  <c r="T26" i="4"/>
  <c r="T24" i="4" s="1"/>
  <c r="Z27" i="4"/>
  <c r="Z26" i="4"/>
  <c r="Z24" i="4" s="1"/>
  <c r="AB27" i="4"/>
  <c r="AB26" i="4"/>
  <c r="AB24" i="4" s="1"/>
  <c r="J27" i="4"/>
  <c r="J26" i="4"/>
  <c r="J24" i="4" s="1"/>
  <c r="Y27" i="4"/>
  <c r="Y26" i="4"/>
  <c r="Y24" i="4" s="1"/>
  <c r="S27" i="4"/>
  <c r="S26" i="4"/>
  <c r="S24" i="4" s="1"/>
  <c r="M27" i="4"/>
  <c r="M26" i="4"/>
  <c r="M24" i="4" s="1"/>
  <c r="AI27" i="4"/>
  <c r="AI26" i="4"/>
  <c r="AI24" i="4" s="1"/>
  <c r="AA27" i="4"/>
  <c r="AA26" i="4"/>
  <c r="AA24" i="4" s="1"/>
  <c r="G27" i="4"/>
  <c r="G26" i="4"/>
  <c r="G24" i="4" s="1"/>
  <c r="H27" i="4"/>
  <c r="H26" i="4"/>
  <c r="H24" i="4" s="1"/>
  <c r="N27" i="4"/>
  <c r="N26" i="4"/>
  <c r="N24" i="4" s="1"/>
  <c r="AE27" i="4"/>
  <c r="AE26" i="4"/>
  <c r="AE24" i="4" s="1"/>
  <c r="H48" i="4"/>
  <c r="H66" i="4" s="1"/>
  <c r="E9" i="4"/>
  <c r="K10" i="4" s="1"/>
  <c r="F45" i="4" l="1"/>
  <c r="H65" i="4"/>
  <c r="F65" i="4"/>
  <c r="G65" i="4"/>
  <c r="G32" i="4"/>
  <c r="I48" i="4"/>
  <c r="I66" i="4" s="1"/>
  <c r="AO27" i="4"/>
  <c r="AO28" i="4"/>
  <c r="F43" i="4"/>
  <c r="H32" i="4" l="1"/>
  <c r="H57" i="4" s="1"/>
  <c r="H56" i="4" s="1"/>
  <c r="G57" i="4"/>
  <c r="G56" i="4" s="1"/>
  <c r="I65" i="4"/>
  <c r="E8" i="4"/>
  <c r="F29" i="4"/>
  <c r="J48" i="4"/>
  <c r="J66" i="4" s="1"/>
  <c r="J65" i="4" s="1"/>
  <c r="AO43" i="4"/>
  <c r="AO26" i="4"/>
  <c r="I32" i="4" l="1"/>
  <c r="I57" i="4" s="1"/>
  <c r="I56" i="4" s="1"/>
  <c r="AO29" i="4"/>
  <c r="AO45" i="4" s="1"/>
  <c r="F24" i="4"/>
  <c r="K9" i="4"/>
  <c r="J39" i="4"/>
  <c r="P39" i="4"/>
  <c r="V39" i="4"/>
  <c r="AB39" i="4"/>
  <c r="AH39" i="4"/>
  <c r="AN39" i="4"/>
  <c r="K39" i="4"/>
  <c r="Q39" i="4"/>
  <c r="W39" i="4"/>
  <c r="AC39" i="4"/>
  <c r="AI39" i="4"/>
  <c r="F39" i="4"/>
  <c r="L39" i="4"/>
  <c r="R39" i="4"/>
  <c r="X39" i="4"/>
  <c r="AD39" i="4"/>
  <c r="AJ39" i="4"/>
  <c r="G39" i="4"/>
  <c r="M39" i="4"/>
  <c r="S39" i="4"/>
  <c r="Y39" i="4"/>
  <c r="AE39" i="4"/>
  <c r="AK39" i="4"/>
  <c r="H39" i="4"/>
  <c r="N39" i="4"/>
  <c r="T39" i="4"/>
  <c r="Z39" i="4"/>
  <c r="AF39" i="4"/>
  <c r="AL39" i="4"/>
  <c r="I39" i="4"/>
  <c r="O39" i="4"/>
  <c r="U39" i="4"/>
  <c r="AA39" i="4"/>
  <c r="AG39" i="4"/>
  <c r="AM39" i="4"/>
  <c r="E15" i="4"/>
  <c r="K48" i="4"/>
  <c r="K66" i="4" s="1"/>
  <c r="K65" i="4" s="1"/>
  <c r="Z38" i="4"/>
  <c r="P38" i="4"/>
  <c r="V38" i="4"/>
  <c r="J38" i="4"/>
  <c r="S38" i="4"/>
  <c r="U38" i="4"/>
  <c r="L38" i="4"/>
  <c r="M38" i="4"/>
  <c r="R38" i="4"/>
  <c r="AC38" i="4"/>
  <c r="AE38" i="4"/>
  <c r="AJ38" i="4"/>
  <c r="O38" i="4"/>
  <c r="AA38" i="4"/>
  <c r="AM38" i="4"/>
  <c r="AH38" i="4"/>
  <c r="T38" i="4"/>
  <c r="AB38" i="4"/>
  <c r="N38" i="4"/>
  <c r="AG38" i="4"/>
  <c r="AL38" i="4"/>
  <c r="AN38" i="4"/>
  <c r="W38" i="4"/>
  <c r="AK38" i="4"/>
  <c r="Q38" i="4"/>
  <c r="Y38" i="4"/>
  <c r="AD38" i="4"/>
  <c r="AF38" i="4"/>
  <c r="X38" i="4"/>
  <c r="F38" i="4"/>
  <c r="K38" i="4"/>
  <c r="AI38" i="4"/>
  <c r="G38" i="4"/>
  <c r="H38" i="4"/>
  <c r="I38" i="4"/>
  <c r="J41" i="4"/>
  <c r="Q41" i="4"/>
  <c r="L41" i="4"/>
  <c r="R41" i="4"/>
  <c r="U41" i="4"/>
  <c r="N41" i="4"/>
  <c r="AF41" i="4"/>
  <c r="Y41" i="4"/>
  <c r="Z41" i="4"/>
  <c r="AB41" i="4"/>
  <c r="V41" i="4"/>
  <c r="P41" i="4"/>
  <c r="I41" i="4"/>
  <c r="AH41" i="4"/>
  <c r="K41" i="4"/>
  <c r="AJ41" i="4"/>
  <c r="AD41" i="4"/>
  <c r="AE41" i="4"/>
  <c r="G41" i="4"/>
  <c r="S41" i="4"/>
  <c r="F41" i="4"/>
  <c r="AL41" i="4"/>
  <c r="O41" i="4"/>
  <c r="AN41" i="4"/>
  <c r="AA41" i="4"/>
  <c r="AM41" i="4"/>
  <c r="X41" i="4"/>
  <c r="T41" i="4"/>
  <c r="AC41" i="4"/>
  <c r="AI41" i="4"/>
  <c r="AG41" i="4"/>
  <c r="M41" i="4"/>
  <c r="H41" i="4"/>
  <c r="AK41" i="4"/>
  <c r="W41" i="4"/>
  <c r="F40" i="4"/>
  <c r="AO21" i="4"/>
  <c r="F37" i="4" l="1"/>
  <c r="J32" i="4"/>
  <c r="J57" i="4" s="1"/>
  <c r="J56" i="4" s="1"/>
  <c r="G20" i="4"/>
  <c r="H20" i="4"/>
  <c r="L48" i="4"/>
  <c r="L66" i="4" s="1"/>
  <c r="L65" i="4" s="1"/>
  <c r="AO38" i="4"/>
  <c r="AO42" i="4"/>
  <c r="AO39" i="4"/>
  <c r="AO25" i="4"/>
  <c r="AO22" i="4"/>
  <c r="K32" i="4" l="1"/>
  <c r="K57" i="4" s="1"/>
  <c r="K56" i="4" s="1"/>
  <c r="I20" i="4"/>
  <c r="M48" i="4"/>
  <c r="M66" i="4" s="1"/>
  <c r="M65" i="4" s="1"/>
  <c r="G40" i="4"/>
  <c r="G37" i="4" s="1"/>
  <c r="F46" i="4"/>
  <c r="F78" i="4" s="1"/>
  <c r="F79" i="4" s="1"/>
  <c r="AO41" i="4"/>
  <c r="F30" i="4"/>
  <c r="F77" i="4" s="1"/>
  <c r="L32" i="4" l="1"/>
  <c r="L57" i="4" s="1"/>
  <c r="L56" i="4" s="1"/>
  <c r="J20" i="4"/>
  <c r="F47" i="4"/>
  <c r="F63" i="4" s="1"/>
  <c r="F31" i="4"/>
  <c r="F54" i="4" s="1"/>
  <c r="F58" i="4" s="1"/>
  <c r="N48" i="4"/>
  <c r="N66" i="4" s="1"/>
  <c r="N65" i="4" s="1"/>
  <c r="H40" i="4"/>
  <c r="H37" i="4" s="1"/>
  <c r="H30" i="4"/>
  <c r="H77" i="4" s="1"/>
  <c r="G30" i="4"/>
  <c r="G77" i="4" s="1"/>
  <c r="M32" i="4" l="1"/>
  <c r="M57" i="4" s="1"/>
  <c r="M56" i="4" s="1"/>
  <c r="K20" i="4"/>
  <c r="F67" i="4"/>
  <c r="F88" i="4" s="1"/>
  <c r="F90" i="4" s="1"/>
  <c r="F87" i="4"/>
  <c r="F80" i="4"/>
  <c r="F81" i="4"/>
  <c r="G31" i="4"/>
  <c r="G54" i="4" s="1"/>
  <c r="G58" i="4" s="1"/>
  <c r="O48" i="4"/>
  <c r="O66" i="4" s="1"/>
  <c r="O65" i="4" s="1"/>
  <c r="I40" i="4"/>
  <c r="I37" i="4" s="1"/>
  <c r="G46" i="4"/>
  <c r="I30" i="4"/>
  <c r="I77" i="4" s="1"/>
  <c r="N32" i="4" l="1"/>
  <c r="N57" i="4" s="1"/>
  <c r="N56" i="4" s="1"/>
  <c r="L20" i="4"/>
  <c r="F91" i="4"/>
  <c r="G87" i="4"/>
  <c r="H46" i="4"/>
  <c r="H78" i="4" s="1"/>
  <c r="F82" i="4"/>
  <c r="G47" i="4"/>
  <c r="G63" i="4" s="1"/>
  <c r="G78" i="4"/>
  <c r="G79" i="4" s="1"/>
  <c r="H31" i="4"/>
  <c r="H54" i="4" s="1"/>
  <c r="H58" i="4" s="1"/>
  <c r="P48" i="4"/>
  <c r="P66" i="4" s="1"/>
  <c r="P65" i="4" s="1"/>
  <c r="J30" i="4"/>
  <c r="J77" i="4" s="1"/>
  <c r="J40" i="4"/>
  <c r="J37" i="4" s="1"/>
  <c r="O32" i="4" l="1"/>
  <c r="O57" i="4" s="1"/>
  <c r="O56" i="4" s="1"/>
  <c r="M20" i="4"/>
  <c r="H79" i="4"/>
  <c r="H81" i="4" s="1"/>
  <c r="G67" i="4"/>
  <c r="G88" i="4" s="1"/>
  <c r="G90" i="4" s="1"/>
  <c r="G91" i="4" s="1"/>
  <c r="H87" i="4"/>
  <c r="I31" i="4"/>
  <c r="I54" i="4" s="1"/>
  <c r="I58" i="4" s="1"/>
  <c r="F83" i="4"/>
  <c r="F84" i="4" s="1"/>
  <c r="F85" i="4" s="1"/>
  <c r="F92" i="4" s="1"/>
  <c r="G81" i="4"/>
  <c r="G80" i="4"/>
  <c r="H47" i="4"/>
  <c r="H63" i="4" s="1"/>
  <c r="Q48" i="4"/>
  <c r="Q66" i="4" s="1"/>
  <c r="Q65" i="4" s="1"/>
  <c r="K40" i="4"/>
  <c r="K37" i="4" s="1"/>
  <c r="I46" i="4"/>
  <c r="P32" i="4" l="1"/>
  <c r="P57" i="4" s="1"/>
  <c r="P56" i="4" s="1"/>
  <c r="N20" i="4"/>
  <c r="H80" i="4"/>
  <c r="H82" i="4" s="1"/>
  <c r="H83" i="4" s="1"/>
  <c r="H84" i="4" s="1"/>
  <c r="H67" i="4"/>
  <c r="H88" i="4" s="1"/>
  <c r="H90" i="4" s="1"/>
  <c r="H91" i="4" s="1"/>
  <c r="I87" i="4"/>
  <c r="J46" i="4"/>
  <c r="J78" i="4" s="1"/>
  <c r="J31" i="4"/>
  <c r="J54" i="4" s="1"/>
  <c r="J58" i="4" s="1"/>
  <c r="G82" i="4"/>
  <c r="I47" i="4"/>
  <c r="I63" i="4" s="1"/>
  <c r="I78" i="4"/>
  <c r="I79" i="4" s="1"/>
  <c r="R48" i="4"/>
  <c r="R66" i="4" s="1"/>
  <c r="R65" i="4" s="1"/>
  <c r="K30" i="4"/>
  <c r="K77" i="4" s="1"/>
  <c r="L40" i="4"/>
  <c r="L37" i="4" s="1"/>
  <c r="Q32" i="4" l="1"/>
  <c r="Q57" i="4" s="1"/>
  <c r="Q56" i="4" s="1"/>
  <c r="O20" i="4"/>
  <c r="J79" i="4"/>
  <c r="J80" i="4" s="1"/>
  <c r="I67" i="4"/>
  <c r="I88" i="4" s="1"/>
  <c r="I90" i="4" s="1"/>
  <c r="I91" i="4" s="1"/>
  <c r="J87" i="4"/>
  <c r="K46" i="4"/>
  <c r="K78" i="4" s="1"/>
  <c r="G83" i="4"/>
  <c r="G84" i="4" s="1"/>
  <c r="G85" i="4" s="1"/>
  <c r="I81" i="4"/>
  <c r="I80" i="4"/>
  <c r="J47" i="4"/>
  <c r="J63" i="4" s="1"/>
  <c r="K31" i="4"/>
  <c r="K54" i="4" s="1"/>
  <c r="K58" i="4" s="1"/>
  <c r="S48" i="4"/>
  <c r="S66" i="4" s="1"/>
  <c r="S65" i="4" s="1"/>
  <c r="L30" i="4"/>
  <c r="L77" i="4" s="1"/>
  <c r="M40" i="4"/>
  <c r="M37" i="4" s="1"/>
  <c r="R32" i="4" l="1"/>
  <c r="R57" i="4" s="1"/>
  <c r="R56" i="4" s="1"/>
  <c r="P20" i="4"/>
  <c r="K79" i="4"/>
  <c r="K80" i="4" s="1"/>
  <c r="J81" i="4"/>
  <c r="J82" i="4" s="1"/>
  <c r="J83" i="4" s="1"/>
  <c r="J84" i="4" s="1"/>
  <c r="J67" i="4"/>
  <c r="J88" i="4" s="1"/>
  <c r="J90" i="4" s="1"/>
  <c r="J91" i="4" s="1"/>
  <c r="K87" i="4"/>
  <c r="H85" i="4"/>
  <c r="H92" i="4" s="1"/>
  <c r="G92" i="4"/>
  <c r="I82" i="4"/>
  <c r="K47" i="4"/>
  <c r="K63" i="4" s="1"/>
  <c r="L31" i="4"/>
  <c r="L54" i="4" s="1"/>
  <c r="L58" i="4" s="1"/>
  <c r="T48" i="4"/>
  <c r="T66" i="4" s="1"/>
  <c r="T65" i="4" s="1"/>
  <c r="M30" i="4"/>
  <c r="M77" i="4" s="1"/>
  <c r="L46" i="4"/>
  <c r="N40" i="4"/>
  <c r="N37" i="4" s="1"/>
  <c r="S32" i="4" l="1"/>
  <c r="S57" i="4" s="1"/>
  <c r="S56" i="4" s="1"/>
  <c r="Q20" i="4"/>
  <c r="K81" i="4"/>
  <c r="K82" i="4" s="1"/>
  <c r="K83" i="4" s="1"/>
  <c r="K84" i="4" s="1"/>
  <c r="K67" i="4"/>
  <c r="K88" i="4" s="1"/>
  <c r="K90" i="4" s="1"/>
  <c r="K91" i="4" s="1"/>
  <c r="L87" i="4"/>
  <c r="M46" i="4"/>
  <c r="M78" i="4" s="1"/>
  <c r="I83" i="4"/>
  <c r="I84" i="4" s="1"/>
  <c r="I85" i="4" s="1"/>
  <c r="L47" i="4"/>
  <c r="L63" i="4" s="1"/>
  <c r="L78" i="4"/>
  <c r="L79" i="4" s="1"/>
  <c r="M31" i="4"/>
  <c r="M54" i="4" s="1"/>
  <c r="M58" i="4" s="1"/>
  <c r="U48" i="4"/>
  <c r="U66" i="4" s="1"/>
  <c r="U65" i="4" s="1"/>
  <c r="N30" i="4"/>
  <c r="N77" i="4" s="1"/>
  <c r="O40" i="4"/>
  <c r="O37" i="4" s="1"/>
  <c r="T32" i="4" l="1"/>
  <c r="T57" i="4" s="1"/>
  <c r="T56" i="4" s="1"/>
  <c r="R20" i="4"/>
  <c r="M79" i="4"/>
  <c r="M81" i="4" s="1"/>
  <c r="L67" i="4"/>
  <c r="L88" i="4" s="1"/>
  <c r="L90" i="4" s="1"/>
  <c r="L91" i="4" s="1"/>
  <c r="M87" i="4"/>
  <c r="N46" i="4"/>
  <c r="N78" i="4" s="1"/>
  <c r="M47" i="4"/>
  <c r="M63" i="4" s="1"/>
  <c r="J85" i="4"/>
  <c r="I92" i="4"/>
  <c r="L81" i="4"/>
  <c r="L80" i="4"/>
  <c r="N31" i="4"/>
  <c r="N54" i="4" s="1"/>
  <c r="N58" i="4" s="1"/>
  <c r="V48" i="4"/>
  <c r="V66" i="4" s="1"/>
  <c r="V65" i="4" s="1"/>
  <c r="O30" i="4"/>
  <c r="O77" i="4" s="1"/>
  <c r="P40" i="4"/>
  <c r="P37" i="4" s="1"/>
  <c r="U32" i="4" l="1"/>
  <c r="U57" i="4" s="1"/>
  <c r="U56" i="4" s="1"/>
  <c r="S20" i="4"/>
  <c r="M80" i="4"/>
  <c r="M82" i="4" s="1"/>
  <c r="M83" i="4" s="1"/>
  <c r="M84" i="4" s="1"/>
  <c r="N79" i="4"/>
  <c r="N80" i="4" s="1"/>
  <c r="M67" i="4"/>
  <c r="M88" i="4" s="1"/>
  <c r="M90" i="4" s="1"/>
  <c r="M91" i="4" s="1"/>
  <c r="N87" i="4"/>
  <c r="O46" i="4"/>
  <c r="O78" i="4" s="1"/>
  <c r="N47" i="4"/>
  <c r="N63" i="4" s="1"/>
  <c r="J92" i="4"/>
  <c r="K85" i="4"/>
  <c r="K92" i="4" s="1"/>
  <c r="L82" i="4"/>
  <c r="O31" i="4"/>
  <c r="O54" i="4" s="1"/>
  <c r="O58" i="4" s="1"/>
  <c r="W48" i="4"/>
  <c r="W66" i="4" s="1"/>
  <c r="W65" i="4" s="1"/>
  <c r="P30" i="4"/>
  <c r="P77" i="4" s="1"/>
  <c r="Q40" i="4"/>
  <c r="Q37" i="4" s="1"/>
  <c r="P46" i="4"/>
  <c r="P78" i="4" s="1"/>
  <c r="P79" i="4" s="1"/>
  <c r="V32" i="4" l="1"/>
  <c r="V57" i="4" s="1"/>
  <c r="V56" i="4" s="1"/>
  <c r="T20" i="4"/>
  <c r="N81" i="4"/>
  <c r="N82" i="4" s="1"/>
  <c r="N83" i="4" s="1"/>
  <c r="N84" i="4" s="1"/>
  <c r="O79" i="4"/>
  <c r="O80" i="4" s="1"/>
  <c r="N67" i="4"/>
  <c r="N88" i="4" s="1"/>
  <c r="N90" i="4" s="1"/>
  <c r="N91" i="4" s="1"/>
  <c r="O87" i="4"/>
  <c r="O47" i="4"/>
  <c r="O63" i="4" s="1"/>
  <c r="L83" i="4"/>
  <c r="L84" i="4" s="1"/>
  <c r="L85" i="4" s="1"/>
  <c r="P80" i="4"/>
  <c r="P81" i="4"/>
  <c r="P31" i="4"/>
  <c r="P54" i="4" s="1"/>
  <c r="P58" i="4" s="1"/>
  <c r="X48" i="4"/>
  <c r="X66" i="4" s="1"/>
  <c r="X65" i="4" s="1"/>
  <c r="Q30" i="4"/>
  <c r="Q77" i="4" s="1"/>
  <c r="R40" i="4"/>
  <c r="R37" i="4" s="1"/>
  <c r="W32" i="4" l="1"/>
  <c r="W57" i="4" s="1"/>
  <c r="W56" i="4" s="1"/>
  <c r="U20" i="4"/>
  <c r="O81" i="4"/>
  <c r="O82" i="4" s="1"/>
  <c r="O83" i="4" s="1"/>
  <c r="O84" i="4" s="1"/>
  <c r="O67" i="4"/>
  <c r="O88" i="4" s="1"/>
  <c r="O90" i="4" s="1"/>
  <c r="O91" i="4" s="1"/>
  <c r="P87" i="4"/>
  <c r="Q46" i="4"/>
  <c r="Q78" i="4" s="1"/>
  <c r="P47" i="4"/>
  <c r="P63" i="4" s="1"/>
  <c r="M85" i="4"/>
  <c r="M92" i="4" s="1"/>
  <c r="L92" i="4"/>
  <c r="P82" i="4"/>
  <c r="P83" i="4" s="1"/>
  <c r="P84" i="4" s="1"/>
  <c r="Q31" i="4"/>
  <c r="Q54" i="4" s="1"/>
  <c r="Q58" i="4" s="1"/>
  <c r="Y48" i="4"/>
  <c r="Y66" i="4" s="1"/>
  <c r="Y65" i="4" s="1"/>
  <c r="X32" i="4"/>
  <c r="X57" i="4" s="1"/>
  <c r="X56" i="4" s="1"/>
  <c r="R30" i="4"/>
  <c r="R77" i="4" s="1"/>
  <c r="S40" i="4"/>
  <c r="S37" i="4" s="1"/>
  <c r="V20" i="4" l="1"/>
  <c r="Q79" i="4"/>
  <c r="Q81" i="4" s="1"/>
  <c r="P67" i="4"/>
  <c r="P88" i="4" s="1"/>
  <c r="P90" i="4" s="1"/>
  <c r="P91" i="4" s="1"/>
  <c r="Q87" i="4"/>
  <c r="R46" i="4"/>
  <c r="R78" i="4" s="1"/>
  <c r="Q47" i="4"/>
  <c r="Q63" i="4" s="1"/>
  <c r="N85" i="4"/>
  <c r="R31" i="4"/>
  <c r="R54" i="4" s="1"/>
  <c r="R58" i="4" s="1"/>
  <c r="Z48" i="4"/>
  <c r="Z66" i="4" s="1"/>
  <c r="Z65" i="4" s="1"/>
  <c r="Y32" i="4"/>
  <c r="Y57" i="4" s="1"/>
  <c r="Y56" i="4" s="1"/>
  <c r="S30" i="4"/>
  <c r="S77" i="4" s="1"/>
  <c r="T40" i="4"/>
  <c r="T37" i="4" s="1"/>
  <c r="W20" i="4" l="1"/>
  <c r="R79" i="4"/>
  <c r="R81" i="4" s="1"/>
  <c r="Q80" i="4"/>
  <c r="Q82" i="4" s="1"/>
  <c r="Q83" i="4" s="1"/>
  <c r="Q84" i="4" s="1"/>
  <c r="Q67" i="4"/>
  <c r="Q88" i="4" s="1"/>
  <c r="Q90" i="4" s="1"/>
  <c r="Q91" i="4" s="1"/>
  <c r="R87" i="4"/>
  <c r="S46" i="4"/>
  <c r="S78" i="4" s="1"/>
  <c r="R47" i="4"/>
  <c r="R63" i="4" s="1"/>
  <c r="N92" i="4"/>
  <c r="O85" i="4"/>
  <c r="S31" i="4"/>
  <c r="S54" i="4" s="1"/>
  <c r="S58" i="4" s="1"/>
  <c r="AA48" i="4"/>
  <c r="AA66" i="4" s="1"/>
  <c r="AA65" i="4" s="1"/>
  <c r="Z32" i="4"/>
  <c r="Z57" i="4" s="1"/>
  <c r="Z56" i="4" s="1"/>
  <c r="T30" i="4"/>
  <c r="T77" i="4" s="1"/>
  <c r="U40" i="4"/>
  <c r="U37" i="4" s="1"/>
  <c r="X20" i="4" l="1"/>
  <c r="R80" i="4"/>
  <c r="R82" i="4" s="1"/>
  <c r="R83" i="4" s="1"/>
  <c r="R84" i="4" s="1"/>
  <c r="S79" i="4"/>
  <c r="S80" i="4" s="1"/>
  <c r="R67" i="4"/>
  <c r="R88" i="4" s="1"/>
  <c r="R90" i="4" s="1"/>
  <c r="R91" i="4" s="1"/>
  <c r="S87" i="4"/>
  <c r="T46" i="4"/>
  <c r="T78" i="4" s="1"/>
  <c r="S47" i="4"/>
  <c r="S63" i="4" s="1"/>
  <c r="O92" i="4"/>
  <c r="P85" i="4"/>
  <c r="T31" i="4"/>
  <c r="T54" i="4" s="1"/>
  <c r="T58" i="4" s="1"/>
  <c r="AB48" i="4"/>
  <c r="AB66" i="4" s="1"/>
  <c r="AB65" i="4" s="1"/>
  <c r="AA32" i="4"/>
  <c r="AA57" i="4" s="1"/>
  <c r="AA56" i="4" s="1"/>
  <c r="U30" i="4"/>
  <c r="U77" i="4" s="1"/>
  <c r="V40" i="4"/>
  <c r="V37" i="4" s="1"/>
  <c r="Y20" i="4" l="1"/>
  <c r="T79" i="4"/>
  <c r="T80" i="4" s="1"/>
  <c r="S81" i="4"/>
  <c r="S82" i="4" s="1"/>
  <c r="S83" i="4" s="1"/>
  <c r="S84" i="4" s="1"/>
  <c r="S67" i="4"/>
  <c r="S88" i="4" s="1"/>
  <c r="S90" i="4" s="1"/>
  <c r="S91" i="4" s="1"/>
  <c r="T87" i="4"/>
  <c r="U46" i="4"/>
  <c r="U78" i="4" s="1"/>
  <c r="T47" i="4"/>
  <c r="T63" i="4" s="1"/>
  <c r="P92" i="4"/>
  <c r="Q85" i="4"/>
  <c r="U31" i="4"/>
  <c r="U54" i="4" s="1"/>
  <c r="U58" i="4" s="1"/>
  <c r="AC48" i="4"/>
  <c r="AC66" i="4" s="1"/>
  <c r="AC65" i="4" s="1"/>
  <c r="AB32" i="4"/>
  <c r="AB57" i="4" s="1"/>
  <c r="AB56" i="4" s="1"/>
  <c r="V30" i="4"/>
  <c r="V77" i="4" s="1"/>
  <c r="W40" i="4"/>
  <c r="W37" i="4" s="1"/>
  <c r="Z20" i="4" l="1"/>
  <c r="T81" i="4"/>
  <c r="T82" i="4" s="1"/>
  <c r="T83" i="4" s="1"/>
  <c r="T84" i="4" s="1"/>
  <c r="U79" i="4"/>
  <c r="U81" i="4" s="1"/>
  <c r="T67" i="4"/>
  <c r="T88" i="4" s="1"/>
  <c r="T90" i="4" s="1"/>
  <c r="T91" i="4" s="1"/>
  <c r="U87" i="4"/>
  <c r="V46" i="4"/>
  <c r="V78" i="4" s="1"/>
  <c r="U47" i="4"/>
  <c r="U63" i="4" s="1"/>
  <c r="Q92" i="4"/>
  <c r="R85" i="4"/>
  <c r="R92" i="4" s="1"/>
  <c r="V31" i="4"/>
  <c r="V54" i="4" s="1"/>
  <c r="V58" i="4" s="1"/>
  <c r="AD48" i="4"/>
  <c r="AD66" i="4" s="1"/>
  <c r="AD65" i="4" s="1"/>
  <c r="AC32" i="4"/>
  <c r="AC57" i="4" s="1"/>
  <c r="AC56" i="4" s="1"/>
  <c r="W30" i="4"/>
  <c r="W77" i="4" s="1"/>
  <c r="X40" i="4"/>
  <c r="X37" i="4" s="1"/>
  <c r="AA20" i="4" l="1"/>
  <c r="U80" i="4"/>
  <c r="U82" i="4" s="1"/>
  <c r="U83" i="4" s="1"/>
  <c r="U84" i="4" s="1"/>
  <c r="V79" i="4"/>
  <c r="V80" i="4" s="1"/>
  <c r="U67" i="4"/>
  <c r="U88" i="4" s="1"/>
  <c r="U90" i="4" s="1"/>
  <c r="U91" i="4" s="1"/>
  <c r="V87" i="4"/>
  <c r="W46" i="4"/>
  <c r="W78" i="4" s="1"/>
  <c r="V47" i="4"/>
  <c r="V63" i="4" s="1"/>
  <c r="S85" i="4"/>
  <c r="W31" i="4"/>
  <c r="W54" i="4" s="1"/>
  <c r="W58" i="4" s="1"/>
  <c r="AE48" i="4"/>
  <c r="AE66" i="4" s="1"/>
  <c r="AE65" i="4" s="1"/>
  <c r="AD32" i="4"/>
  <c r="AD57" i="4" s="1"/>
  <c r="AD56" i="4" s="1"/>
  <c r="X30" i="4"/>
  <c r="X77" i="4" s="1"/>
  <c r="Y40" i="4"/>
  <c r="Y37" i="4" s="1"/>
  <c r="AB20" i="4" l="1"/>
  <c r="V81" i="4"/>
  <c r="V82" i="4" s="1"/>
  <c r="V83" i="4" s="1"/>
  <c r="V84" i="4" s="1"/>
  <c r="W79" i="4"/>
  <c r="W80" i="4" s="1"/>
  <c r="V67" i="4"/>
  <c r="V88" i="4" s="1"/>
  <c r="V90" i="4" s="1"/>
  <c r="V91" i="4" s="1"/>
  <c r="W87" i="4"/>
  <c r="X46" i="4"/>
  <c r="X78" i="4" s="1"/>
  <c r="W47" i="4"/>
  <c r="W63" i="4" s="1"/>
  <c r="S92" i="4"/>
  <c r="T85" i="4"/>
  <c r="X31" i="4"/>
  <c r="X54" i="4" s="1"/>
  <c r="X58" i="4" s="1"/>
  <c r="AF48" i="4"/>
  <c r="AF66" i="4" s="1"/>
  <c r="AF65" i="4" s="1"/>
  <c r="AE32" i="4"/>
  <c r="AE57" i="4" s="1"/>
  <c r="AE56" i="4" s="1"/>
  <c r="Y30" i="4"/>
  <c r="Y77" i="4" s="1"/>
  <c r="Z40" i="4"/>
  <c r="Z37" i="4" s="1"/>
  <c r="AC20" i="4" l="1"/>
  <c r="W81" i="4"/>
  <c r="W82" i="4" s="1"/>
  <c r="W83" i="4" s="1"/>
  <c r="W84" i="4" s="1"/>
  <c r="X79" i="4"/>
  <c r="X80" i="4" s="1"/>
  <c r="W67" i="4"/>
  <c r="W88" i="4" s="1"/>
  <c r="W90" i="4" s="1"/>
  <c r="W91" i="4" s="1"/>
  <c r="X87" i="4"/>
  <c r="Y46" i="4"/>
  <c r="Y78" i="4" s="1"/>
  <c r="X47" i="4"/>
  <c r="X63" i="4" s="1"/>
  <c r="T92" i="4"/>
  <c r="U85" i="4"/>
  <c r="Y31" i="4"/>
  <c r="Y54" i="4" s="1"/>
  <c r="Y58" i="4" s="1"/>
  <c r="AG48" i="4"/>
  <c r="AG66" i="4" s="1"/>
  <c r="AG65" i="4" s="1"/>
  <c r="AF32" i="4"/>
  <c r="AF57" i="4" s="1"/>
  <c r="AF56" i="4" s="1"/>
  <c r="Z30" i="4"/>
  <c r="Z77" i="4" s="1"/>
  <c r="AA40" i="4"/>
  <c r="AA37" i="4" s="1"/>
  <c r="AD20" i="4" l="1"/>
  <c r="X81" i="4"/>
  <c r="X82" i="4" s="1"/>
  <c r="X83" i="4" s="1"/>
  <c r="X84" i="4" s="1"/>
  <c r="Y79" i="4"/>
  <c r="Y80" i="4" s="1"/>
  <c r="X67" i="4"/>
  <c r="X88" i="4" s="1"/>
  <c r="X90" i="4" s="1"/>
  <c r="X91" i="4" s="1"/>
  <c r="Y87" i="4"/>
  <c r="Z46" i="4"/>
  <c r="Z78" i="4" s="1"/>
  <c r="Y47" i="4"/>
  <c r="Y63" i="4" s="1"/>
  <c r="U92" i="4"/>
  <c r="V85" i="4"/>
  <c r="Z31" i="4"/>
  <c r="Z54" i="4" s="1"/>
  <c r="Z58" i="4" s="1"/>
  <c r="AH48" i="4"/>
  <c r="AH66" i="4" s="1"/>
  <c r="AH65" i="4" s="1"/>
  <c r="AG32" i="4"/>
  <c r="AG57" i="4" s="1"/>
  <c r="AG56" i="4" s="1"/>
  <c r="AA30" i="4"/>
  <c r="AA77" i="4" s="1"/>
  <c r="AB40" i="4"/>
  <c r="AB37" i="4" s="1"/>
  <c r="AE20" i="4" l="1"/>
  <c r="Z79" i="4"/>
  <c r="Z80" i="4" s="1"/>
  <c r="Y81" i="4"/>
  <c r="Y82" i="4" s="1"/>
  <c r="Y83" i="4" s="1"/>
  <c r="Y84" i="4" s="1"/>
  <c r="Y67" i="4"/>
  <c r="Y88" i="4" s="1"/>
  <c r="Y90" i="4" s="1"/>
  <c r="Y91" i="4" s="1"/>
  <c r="Z87" i="4"/>
  <c r="AA46" i="4"/>
  <c r="AA78" i="4" s="1"/>
  <c r="Z47" i="4"/>
  <c r="Z63" i="4" s="1"/>
  <c r="V92" i="4"/>
  <c r="W85" i="4"/>
  <c r="AA31" i="4"/>
  <c r="AA54" i="4" s="1"/>
  <c r="AA58" i="4" s="1"/>
  <c r="AI48" i="4"/>
  <c r="AI66" i="4" s="1"/>
  <c r="AI65" i="4" s="1"/>
  <c r="AH32" i="4"/>
  <c r="AH57" i="4" s="1"/>
  <c r="AH56" i="4" s="1"/>
  <c r="AB30" i="4"/>
  <c r="AB77" i="4" s="1"/>
  <c r="AC40" i="4"/>
  <c r="AC37" i="4" s="1"/>
  <c r="AF20" i="4" l="1"/>
  <c r="Z81" i="4"/>
  <c r="Z82" i="4" s="1"/>
  <c r="Z83" i="4" s="1"/>
  <c r="Z84" i="4" s="1"/>
  <c r="AA79" i="4"/>
  <c r="AA80" i="4" s="1"/>
  <c r="Z67" i="4"/>
  <c r="Z88" i="4" s="1"/>
  <c r="Z90" i="4" s="1"/>
  <c r="Z91" i="4" s="1"/>
  <c r="AA87" i="4"/>
  <c r="AB46" i="4"/>
  <c r="AB78" i="4" s="1"/>
  <c r="AA47" i="4"/>
  <c r="AA63" i="4" s="1"/>
  <c r="W92" i="4"/>
  <c r="X85" i="4"/>
  <c r="AB31" i="4"/>
  <c r="AB54" i="4" s="1"/>
  <c r="AB58" i="4" s="1"/>
  <c r="AJ48" i="4"/>
  <c r="AJ66" i="4" s="1"/>
  <c r="AJ65" i="4" s="1"/>
  <c r="AI32" i="4"/>
  <c r="AI57" i="4" s="1"/>
  <c r="AI56" i="4" s="1"/>
  <c r="AC30" i="4"/>
  <c r="AC77" i="4" s="1"/>
  <c r="AD40" i="4"/>
  <c r="AD37" i="4" s="1"/>
  <c r="AG20" i="4" l="1"/>
  <c r="AA81" i="4"/>
  <c r="AA82" i="4" s="1"/>
  <c r="AA83" i="4" s="1"/>
  <c r="AA84" i="4" s="1"/>
  <c r="AB79" i="4"/>
  <c r="AB81" i="4" s="1"/>
  <c r="AA67" i="4"/>
  <c r="AA88" i="4" s="1"/>
  <c r="AA90" i="4" s="1"/>
  <c r="AA91" i="4" s="1"/>
  <c r="AB87" i="4"/>
  <c r="AC46" i="4"/>
  <c r="AC78" i="4" s="1"/>
  <c r="AB47" i="4"/>
  <c r="AB63" i="4" s="1"/>
  <c r="X92" i="4"/>
  <c r="Y85" i="4"/>
  <c r="AC31" i="4"/>
  <c r="AC54" i="4" s="1"/>
  <c r="AC58" i="4" s="1"/>
  <c r="AK48" i="4"/>
  <c r="AK66" i="4" s="1"/>
  <c r="AK65" i="4" s="1"/>
  <c r="AJ32" i="4"/>
  <c r="AJ57" i="4" s="1"/>
  <c r="AJ56" i="4" s="1"/>
  <c r="AD30" i="4"/>
  <c r="AD77" i="4" s="1"/>
  <c r="AE40" i="4"/>
  <c r="AE37" i="4" s="1"/>
  <c r="AH20" i="4" l="1"/>
  <c r="AB80" i="4"/>
  <c r="AB82" i="4" s="1"/>
  <c r="AB83" i="4" s="1"/>
  <c r="AB84" i="4" s="1"/>
  <c r="AC79" i="4"/>
  <c r="AC80" i="4" s="1"/>
  <c r="AB67" i="4"/>
  <c r="AB88" i="4" s="1"/>
  <c r="AB90" i="4" s="1"/>
  <c r="AB91" i="4" s="1"/>
  <c r="AC87" i="4"/>
  <c r="AD46" i="4"/>
  <c r="AD78" i="4" s="1"/>
  <c r="AC47" i="4"/>
  <c r="AC63" i="4" s="1"/>
  <c r="Y92" i="4"/>
  <c r="Z85" i="4"/>
  <c r="Z92" i="4" s="1"/>
  <c r="AD31" i="4"/>
  <c r="AD54" i="4" s="1"/>
  <c r="AD58" i="4" s="1"/>
  <c r="AL48" i="4"/>
  <c r="AL66" i="4" s="1"/>
  <c r="AL65" i="4" s="1"/>
  <c r="AK32" i="4"/>
  <c r="AK57" i="4" s="1"/>
  <c r="AK56" i="4" s="1"/>
  <c r="AE30" i="4"/>
  <c r="AE77" i="4" s="1"/>
  <c r="AF40" i="4"/>
  <c r="AF37" i="4" s="1"/>
  <c r="AI20" i="4" l="1"/>
  <c r="AC81" i="4"/>
  <c r="AC82" i="4" s="1"/>
  <c r="AC83" i="4" s="1"/>
  <c r="AC84" i="4" s="1"/>
  <c r="AD79" i="4"/>
  <c r="AD81" i="4" s="1"/>
  <c r="AC67" i="4"/>
  <c r="AC88" i="4" s="1"/>
  <c r="AC90" i="4" s="1"/>
  <c r="AC91" i="4" s="1"/>
  <c r="AD87" i="4"/>
  <c r="AE46" i="4"/>
  <c r="AE78" i="4" s="1"/>
  <c r="AD47" i="4"/>
  <c r="AD63" i="4" s="1"/>
  <c r="AA85" i="4"/>
  <c r="AA92" i="4" s="1"/>
  <c r="AE31" i="4"/>
  <c r="AE54" i="4" s="1"/>
  <c r="AE58" i="4" s="1"/>
  <c r="AM48" i="4"/>
  <c r="AM66" i="4" s="1"/>
  <c r="AM65" i="4" s="1"/>
  <c r="AL32" i="4"/>
  <c r="AL57" i="4" s="1"/>
  <c r="AL56" i="4" s="1"/>
  <c r="AF30" i="4"/>
  <c r="AF77" i="4" s="1"/>
  <c r="AG40" i="4"/>
  <c r="AG37" i="4" s="1"/>
  <c r="AJ20" i="4" l="1"/>
  <c r="AD80" i="4"/>
  <c r="AD82" i="4" s="1"/>
  <c r="AD83" i="4" s="1"/>
  <c r="AD84" i="4" s="1"/>
  <c r="AE79" i="4"/>
  <c r="AE81" i="4" s="1"/>
  <c r="AD67" i="4"/>
  <c r="AD88" i="4" s="1"/>
  <c r="AD90" i="4" s="1"/>
  <c r="AD91" i="4" s="1"/>
  <c r="AE87" i="4"/>
  <c r="AF46" i="4"/>
  <c r="AF78" i="4" s="1"/>
  <c r="AE47" i="4"/>
  <c r="AE63" i="4" s="1"/>
  <c r="AB85" i="4"/>
  <c r="AB92" i="4" s="1"/>
  <c r="AF31" i="4"/>
  <c r="AF54" i="4" s="1"/>
  <c r="AF58" i="4" s="1"/>
  <c r="AN48" i="4"/>
  <c r="AN66" i="4" s="1"/>
  <c r="AN65" i="4" s="1"/>
  <c r="AM32" i="4"/>
  <c r="AM57" i="4" s="1"/>
  <c r="AM56" i="4" s="1"/>
  <c r="AG30" i="4"/>
  <c r="AG77" i="4" s="1"/>
  <c r="AH40" i="4"/>
  <c r="AH37" i="4" s="1"/>
  <c r="AK20" i="4" l="1"/>
  <c r="AE80" i="4"/>
  <c r="AE82" i="4" s="1"/>
  <c r="AE83" i="4" s="1"/>
  <c r="AE84" i="4" s="1"/>
  <c r="AF79" i="4"/>
  <c r="AF81" i="4" s="1"/>
  <c r="AE67" i="4"/>
  <c r="AE88" i="4" s="1"/>
  <c r="AE90" i="4" s="1"/>
  <c r="AE91" i="4" s="1"/>
  <c r="AF87" i="4"/>
  <c r="AG46" i="4"/>
  <c r="AG78" i="4" s="1"/>
  <c r="AF47" i="4"/>
  <c r="AF63" i="4" s="1"/>
  <c r="AC85" i="4"/>
  <c r="AG31" i="4"/>
  <c r="AG54" i="4" s="1"/>
  <c r="AG58" i="4" s="1"/>
  <c r="AN32" i="4"/>
  <c r="AN57" i="4" s="1"/>
  <c r="AN56" i="4" s="1"/>
  <c r="AH30" i="4"/>
  <c r="AH77" i="4" s="1"/>
  <c r="AI40" i="4"/>
  <c r="AI37" i="4" s="1"/>
  <c r="AL20" i="4" l="1"/>
  <c r="AF80" i="4"/>
  <c r="AF82" i="4" s="1"/>
  <c r="AF83" i="4" s="1"/>
  <c r="AF84" i="4" s="1"/>
  <c r="AG79" i="4"/>
  <c r="AG80" i="4" s="1"/>
  <c r="AF67" i="4"/>
  <c r="AF88" i="4" s="1"/>
  <c r="AF90" i="4" s="1"/>
  <c r="AF91" i="4" s="1"/>
  <c r="AG87" i="4"/>
  <c r="AH46" i="4"/>
  <c r="AH78" i="4" s="1"/>
  <c r="AG47" i="4"/>
  <c r="AG63" i="4" s="1"/>
  <c r="AC92" i="4"/>
  <c r="AD85" i="4"/>
  <c r="AH31" i="4"/>
  <c r="AH54" i="4" s="1"/>
  <c r="AH58" i="4" s="1"/>
  <c r="AI30" i="4"/>
  <c r="AI77" i="4" s="1"/>
  <c r="AJ40" i="4"/>
  <c r="AJ37" i="4" s="1"/>
  <c r="AN20" i="4" l="1"/>
  <c r="AM20" i="4"/>
  <c r="AH79" i="4"/>
  <c r="AH81" i="4" s="1"/>
  <c r="AG81" i="4"/>
  <c r="AG82" i="4" s="1"/>
  <c r="AG83" i="4" s="1"/>
  <c r="AG84" i="4" s="1"/>
  <c r="AG67" i="4"/>
  <c r="AG88" i="4" s="1"/>
  <c r="AG90" i="4" s="1"/>
  <c r="AG91" i="4" s="1"/>
  <c r="AH87" i="4"/>
  <c r="AI46" i="4"/>
  <c r="AI78" i="4" s="1"/>
  <c r="AH47" i="4"/>
  <c r="AH63" i="4" s="1"/>
  <c r="AD92" i="4"/>
  <c r="AE85" i="4"/>
  <c r="AI31" i="4"/>
  <c r="AI54" i="4" s="1"/>
  <c r="AI58" i="4" s="1"/>
  <c r="AJ30" i="4"/>
  <c r="AJ77" i="4" s="1"/>
  <c r="AK40" i="4"/>
  <c r="AK37" i="4" s="1"/>
  <c r="AH80" i="4" l="1"/>
  <c r="AH82" i="4" s="1"/>
  <c r="AH83" i="4" s="1"/>
  <c r="AH84" i="4" s="1"/>
  <c r="AI79" i="4"/>
  <c r="AI81" i="4" s="1"/>
  <c r="AH67" i="4"/>
  <c r="AH88" i="4" s="1"/>
  <c r="AH90" i="4" s="1"/>
  <c r="AH91" i="4" s="1"/>
  <c r="AI87" i="4"/>
  <c r="AJ46" i="4"/>
  <c r="AJ78" i="4" s="1"/>
  <c r="AI47" i="4"/>
  <c r="AI63" i="4" s="1"/>
  <c r="AE92" i="4"/>
  <c r="AF85" i="4"/>
  <c r="AJ31" i="4"/>
  <c r="AJ54" i="4" s="1"/>
  <c r="AJ58" i="4" s="1"/>
  <c r="AK30" i="4"/>
  <c r="AL40" i="4"/>
  <c r="AL37" i="4" s="1"/>
  <c r="AJ79" i="4" l="1"/>
  <c r="AJ81" i="4" s="1"/>
  <c r="AI80" i="4"/>
  <c r="AI82" i="4" s="1"/>
  <c r="AI83" i="4" s="1"/>
  <c r="AI84" i="4" s="1"/>
  <c r="AI67" i="4"/>
  <c r="AI88" i="4" s="1"/>
  <c r="AI90" i="4" s="1"/>
  <c r="AI91" i="4" s="1"/>
  <c r="AJ87" i="4"/>
  <c r="AK46" i="4"/>
  <c r="AK78" i="4" s="1"/>
  <c r="AJ47" i="4"/>
  <c r="AJ63" i="4" s="1"/>
  <c r="AG85" i="4"/>
  <c r="AF92" i="4"/>
  <c r="AK31" i="4"/>
  <c r="AK54" i="4" s="1"/>
  <c r="AK58" i="4" s="1"/>
  <c r="AK77" i="4"/>
  <c r="AL30" i="4"/>
  <c r="AM40" i="4"/>
  <c r="AM37" i="4" s="1"/>
  <c r="AJ80" i="4" l="1"/>
  <c r="AJ82" i="4" s="1"/>
  <c r="AJ83" i="4" s="1"/>
  <c r="AJ84" i="4" s="1"/>
  <c r="AK79" i="4"/>
  <c r="AK81" i="4" s="1"/>
  <c r="AJ67" i="4"/>
  <c r="AJ88" i="4" s="1"/>
  <c r="AJ90" i="4" s="1"/>
  <c r="AJ91" i="4" s="1"/>
  <c r="AK87" i="4"/>
  <c r="AL46" i="4"/>
  <c r="AL78" i="4" s="1"/>
  <c r="AK47" i="4"/>
  <c r="AK63" i="4" s="1"/>
  <c r="AG92" i="4"/>
  <c r="AH85" i="4"/>
  <c r="AH92" i="4" s="1"/>
  <c r="AL31" i="4"/>
  <c r="AL54" i="4" s="1"/>
  <c r="AL58" i="4" s="1"/>
  <c r="AL77" i="4"/>
  <c r="AM30" i="4"/>
  <c r="AN40" i="4"/>
  <c r="AN37" i="4" s="1"/>
  <c r="AO23" i="4"/>
  <c r="AO24" i="4"/>
  <c r="AK80" i="4" l="1"/>
  <c r="AK82" i="4" s="1"/>
  <c r="AK83" i="4" s="1"/>
  <c r="AK84" i="4" s="1"/>
  <c r="AL79" i="4"/>
  <c r="AL81" i="4" s="1"/>
  <c r="AK67" i="4"/>
  <c r="AK88" i="4" s="1"/>
  <c r="AK90" i="4" s="1"/>
  <c r="AK91" i="4" s="1"/>
  <c r="AL87" i="4"/>
  <c r="AM46" i="4"/>
  <c r="AM78" i="4" s="1"/>
  <c r="AL47" i="4"/>
  <c r="AL63" i="4" s="1"/>
  <c r="AI85" i="4"/>
  <c r="AM31" i="4"/>
  <c r="AM54" i="4" s="1"/>
  <c r="AM58" i="4" s="1"/>
  <c r="AM77" i="4"/>
  <c r="AN30" i="4"/>
  <c r="AO20" i="4"/>
  <c r="AO30" i="4" s="1"/>
  <c r="AO40" i="4"/>
  <c r="AL80" i="4" l="1"/>
  <c r="AL82" i="4" s="1"/>
  <c r="AL83" i="4" s="1"/>
  <c r="AL84" i="4" s="1"/>
  <c r="AM79" i="4"/>
  <c r="AM81" i="4" s="1"/>
  <c r="AL67" i="4"/>
  <c r="AL88" i="4" s="1"/>
  <c r="AL90" i="4" s="1"/>
  <c r="AL91" i="4" s="1"/>
  <c r="AM87" i="4"/>
  <c r="AM47" i="4"/>
  <c r="AM63" i="4" s="1"/>
  <c r="AJ85" i="4"/>
  <c r="AI92" i="4"/>
  <c r="AN31" i="4"/>
  <c r="AN77" i="4"/>
  <c r="AN54" i="4"/>
  <c r="AN58" i="4" s="1"/>
  <c r="AN46" i="4"/>
  <c r="AO37" i="4"/>
  <c r="AO46" i="4" s="1"/>
  <c r="AM80" i="4" l="1"/>
  <c r="AM82" i="4" s="1"/>
  <c r="AM83" i="4" s="1"/>
  <c r="AM84" i="4" s="1"/>
  <c r="AM67" i="4"/>
  <c r="AM88" i="4" s="1"/>
  <c r="AM90" i="4" s="1"/>
  <c r="AM91" i="4" s="1"/>
  <c r="AN87" i="4"/>
  <c r="AJ92" i="4"/>
  <c r="AK85" i="4"/>
  <c r="AN47" i="4"/>
  <c r="AN63" i="4" s="1"/>
  <c r="AN78" i="4"/>
  <c r="AN79" i="4" s="1"/>
  <c r="AN67" i="4" l="1"/>
  <c r="AN88" i="4" s="1"/>
  <c r="AN90" i="4" s="1"/>
  <c r="AN91" i="4" s="1"/>
  <c r="AK92" i="4"/>
  <c r="AL85" i="4"/>
  <c r="AN80" i="4"/>
  <c r="AN81" i="4"/>
  <c r="AM85" i="4" l="1"/>
  <c r="AM92" i="4" s="1"/>
  <c r="AL92" i="4"/>
  <c r="AN82" i="4"/>
  <c r="AN83" i="4" l="1"/>
  <c r="AN84" i="4" s="1"/>
  <c r="AN85" i="4" s="1"/>
  <c r="AN92" i="4" s="1"/>
</calcChain>
</file>

<file path=xl/sharedStrings.xml><?xml version="1.0" encoding="utf-8"?>
<sst xmlns="http://schemas.openxmlformats.org/spreadsheetml/2006/main" count="301" uniqueCount="171">
  <si>
    <t>円</t>
    <rPh sb="0" eb="1">
      <t>エン</t>
    </rPh>
    <phoneticPr fontId="2"/>
  </si>
  <si>
    <t>築年数</t>
    <rPh sb="0" eb="1">
      <t>チク</t>
    </rPh>
    <rPh sb="1" eb="3">
      <t>ネンスウ</t>
    </rPh>
    <phoneticPr fontId="2"/>
  </si>
  <si>
    <t>合計</t>
    <rPh sb="0" eb="2">
      <t>ゴウケイ</t>
    </rPh>
    <phoneticPr fontId="2"/>
  </si>
  <si>
    <t>費用</t>
    <rPh sb="0" eb="2">
      <t>ヒヨウ</t>
    </rPh>
    <phoneticPr fontId="2"/>
  </si>
  <si>
    <t>（年目）</t>
    <rPh sb="1" eb="2">
      <t>ネン</t>
    </rPh>
    <rPh sb="2" eb="3">
      <t>メ</t>
    </rPh>
    <phoneticPr fontId="2"/>
  </si>
  <si>
    <t>投資年数</t>
    <rPh sb="0" eb="2">
      <t>トウシ</t>
    </rPh>
    <rPh sb="2" eb="4">
      <t>ネンスウ</t>
    </rPh>
    <phoneticPr fontId="2"/>
  </si>
  <si>
    <t>年</t>
    <rPh sb="0" eb="1">
      <t>ネン</t>
    </rPh>
    <phoneticPr fontId="2"/>
  </si>
  <si>
    <t>収入</t>
    <rPh sb="0" eb="2">
      <t>シュウニュウ</t>
    </rPh>
    <phoneticPr fontId="2"/>
  </si>
  <si>
    <t>（空室期間相当額）</t>
    <rPh sb="1" eb="3">
      <t>クウシツ</t>
    </rPh>
    <rPh sb="3" eb="5">
      <t>キカン</t>
    </rPh>
    <rPh sb="5" eb="7">
      <t>ソウトウ</t>
    </rPh>
    <rPh sb="7" eb="8">
      <t>ガク</t>
    </rPh>
    <phoneticPr fontId="2"/>
  </si>
  <si>
    <t>（家賃下落相当額）</t>
    <rPh sb="1" eb="3">
      <t>ヤチン</t>
    </rPh>
    <rPh sb="3" eb="5">
      <t>ゲラク</t>
    </rPh>
    <rPh sb="5" eb="7">
      <t>ソウトウ</t>
    </rPh>
    <rPh sb="7" eb="8">
      <t>ガク</t>
    </rPh>
    <phoneticPr fontId="2"/>
  </si>
  <si>
    <t>【自動】満室時家賃</t>
    <rPh sb="1" eb="3">
      <t>ジドウ</t>
    </rPh>
    <rPh sb="4" eb="6">
      <t>マンシツ</t>
    </rPh>
    <rPh sb="6" eb="7">
      <t>ジ</t>
    </rPh>
    <rPh sb="7" eb="9">
      <t>ヤチン</t>
    </rPh>
    <phoneticPr fontId="2"/>
  </si>
  <si>
    <t>満室時家賃</t>
    <rPh sb="0" eb="2">
      <t>マンシツ</t>
    </rPh>
    <rPh sb="2" eb="3">
      <t>ジ</t>
    </rPh>
    <rPh sb="3" eb="5">
      <t>ヤチン</t>
    </rPh>
    <phoneticPr fontId="2"/>
  </si>
  <si>
    <t>物件価格</t>
    <rPh sb="0" eb="2">
      <t>ブッケン</t>
    </rPh>
    <rPh sb="2" eb="4">
      <t>カカク</t>
    </rPh>
    <phoneticPr fontId="2"/>
  </si>
  <si>
    <t>円</t>
    <rPh sb="0" eb="1">
      <t>エン</t>
    </rPh>
    <phoneticPr fontId="2"/>
  </si>
  <si>
    <t>-</t>
    <phoneticPr fontId="2"/>
  </si>
  <si>
    <t>借入返済</t>
    <rPh sb="0" eb="2">
      <t>カリイレ</t>
    </rPh>
    <rPh sb="2" eb="4">
      <t>ヘンサイ</t>
    </rPh>
    <phoneticPr fontId="2"/>
  </si>
  <si>
    <t>（年額/千円）</t>
    <rPh sb="1" eb="3">
      <t>ネンガク</t>
    </rPh>
    <rPh sb="4" eb="5">
      <t>セン</t>
    </rPh>
    <rPh sb="5" eb="6">
      <t>エン</t>
    </rPh>
    <phoneticPr fontId="2"/>
  </si>
  <si>
    <t>合計</t>
    <rPh sb="0" eb="2">
      <t>ゴウケイ</t>
    </rPh>
    <phoneticPr fontId="2"/>
  </si>
  <si>
    <t>元本
返済</t>
    <rPh sb="0" eb="2">
      <t>ガンポン</t>
    </rPh>
    <rPh sb="3" eb="5">
      <t>ヘンサイ</t>
    </rPh>
    <phoneticPr fontId="2"/>
  </si>
  <si>
    <t>金利
返済</t>
    <rPh sb="0" eb="2">
      <t>キンリ</t>
    </rPh>
    <rPh sb="3" eb="5">
      <t>ヘンサイ</t>
    </rPh>
    <phoneticPr fontId="2"/>
  </si>
  <si>
    <t>返済
年数</t>
    <rPh sb="0" eb="2">
      <t>ヘンサイ</t>
    </rPh>
    <rPh sb="3" eb="5">
      <t>ネンスウ</t>
    </rPh>
    <phoneticPr fontId="2"/>
  </si>
  <si>
    <t>借入金利子</t>
    <rPh sb="0" eb="2">
      <t>カリイレ</t>
    </rPh>
    <rPh sb="2" eb="3">
      <t>キン</t>
    </rPh>
    <rPh sb="3" eb="5">
      <t>リシ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</si>
  <si>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</si>
  <si>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売上</t>
    <rPh sb="0" eb="2">
      <t>ウリアゲ</t>
    </rPh>
    <phoneticPr fontId="2"/>
  </si>
  <si>
    <t>支出</t>
    <rPh sb="0" eb="2">
      <t>シシュツ</t>
    </rPh>
    <phoneticPr fontId="2"/>
  </si>
  <si>
    <t>【自動】耐用年数</t>
    <rPh sb="1" eb="3">
      <t>ジドウ</t>
    </rPh>
    <rPh sb="4" eb="6">
      <t>タイヨウ</t>
    </rPh>
    <rPh sb="6" eb="8">
      <t>ネンスウ</t>
    </rPh>
    <phoneticPr fontId="2"/>
  </si>
  <si>
    <t>【自動】減価償却費</t>
    <rPh sb="1" eb="3">
      <t>ジドウ</t>
    </rPh>
    <rPh sb="4" eb="6">
      <t>ゲンカ</t>
    </rPh>
    <rPh sb="6" eb="8">
      <t>ショウキャク</t>
    </rPh>
    <rPh sb="8" eb="9">
      <t>ヒ</t>
    </rPh>
    <phoneticPr fontId="2"/>
  </si>
  <si>
    <t>正式名称でなくとも可</t>
    <rPh sb="0" eb="2">
      <t>セイシキ</t>
    </rPh>
    <rPh sb="2" eb="4">
      <t>メイショウ</t>
    </rPh>
    <rPh sb="9" eb="10">
      <t>カ</t>
    </rPh>
    <phoneticPr fontId="2"/>
  </si>
  <si>
    <t>（千円）</t>
    <rPh sb="1" eb="3">
      <t>センエン</t>
    </rPh>
    <phoneticPr fontId="2"/>
  </si>
  <si>
    <t>-</t>
    <phoneticPr fontId="2"/>
  </si>
  <si>
    <t>（千円）</t>
    <phoneticPr fontId="2"/>
  </si>
  <si>
    <t>借入予定金額</t>
    <rPh sb="0" eb="2">
      <t>カリイレ</t>
    </rPh>
    <rPh sb="2" eb="4">
      <t>ヨテイ</t>
    </rPh>
    <rPh sb="4" eb="6">
      <t>キンガク</t>
    </rPh>
    <phoneticPr fontId="2"/>
  </si>
  <si>
    <t>備考</t>
    <rPh sb="0" eb="2">
      <t>ビコウ</t>
    </rPh>
    <phoneticPr fontId="2"/>
  </si>
  <si>
    <t>売却想定価格</t>
    <rPh sb="0" eb="2">
      <t>バイキャク</t>
    </rPh>
    <rPh sb="2" eb="4">
      <t>ソウテイ</t>
    </rPh>
    <rPh sb="4" eb="6">
      <t>カカク</t>
    </rPh>
    <phoneticPr fontId="2"/>
  </si>
  <si>
    <t>（千円）</t>
    <rPh sb="1" eb="2">
      <t>セン</t>
    </rPh>
    <rPh sb="2" eb="3">
      <t>エン</t>
    </rPh>
    <phoneticPr fontId="2"/>
  </si>
  <si>
    <t>想定損益（売却時点）</t>
    <rPh sb="0" eb="2">
      <t>ソウテイ</t>
    </rPh>
    <rPh sb="2" eb="4">
      <t>ソンエキ</t>
    </rPh>
    <rPh sb="5" eb="7">
      <t>バイキャク</t>
    </rPh>
    <rPh sb="7" eb="9">
      <t>ジテン</t>
    </rPh>
    <phoneticPr fontId="2"/>
  </si>
  <si>
    <t>想定CF（売却時点）</t>
    <rPh sb="0" eb="2">
      <t>ソウテイ</t>
    </rPh>
    <rPh sb="5" eb="7">
      <t>バイキャク</t>
    </rPh>
    <rPh sb="7" eb="9">
      <t>ジテン</t>
    </rPh>
    <phoneticPr fontId="2"/>
  </si>
  <si>
    <t>【自動】給与所得控除</t>
    <rPh sb="1" eb="3">
      <t>ジドウ</t>
    </rPh>
    <rPh sb="4" eb="6">
      <t>キュウヨ</t>
    </rPh>
    <rPh sb="6" eb="8">
      <t>ショトク</t>
    </rPh>
    <rPh sb="8" eb="10">
      <t>コウジョ</t>
    </rPh>
    <phoneticPr fontId="2"/>
  </si>
  <si>
    <t>【自動】給与所得</t>
    <rPh sb="1" eb="3">
      <t>ジドウ</t>
    </rPh>
    <rPh sb="4" eb="6">
      <t>キュウヨ</t>
    </rPh>
    <rPh sb="6" eb="8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</si>
  <si>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</si>
  <si>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給与所得控除</t>
    <rPh sb="0" eb="2">
      <t>キュウヨ</t>
    </rPh>
    <rPh sb="2" eb="4">
      <t>ショトク</t>
    </rPh>
    <rPh sb="4" eb="6">
      <t>コウジョ</t>
    </rPh>
    <phoneticPr fontId="2"/>
  </si>
  <si>
    <t>固定値</t>
    <rPh sb="0" eb="3">
      <t>コテイチ</t>
    </rPh>
    <phoneticPr fontId="2"/>
  </si>
  <si>
    <t>計算式</t>
    <rPh sb="0" eb="2">
      <t>ケイサン</t>
    </rPh>
    <rPh sb="2" eb="3">
      <t>シキ</t>
    </rPh>
    <phoneticPr fontId="2"/>
  </si>
  <si>
    <t>購入・賃貸時</t>
    <rPh sb="0" eb="2">
      <t>コウニュウ</t>
    </rPh>
    <rPh sb="3" eb="5">
      <t>チンタイ</t>
    </rPh>
    <rPh sb="5" eb="6">
      <t>ジ</t>
    </rPh>
    <phoneticPr fontId="2"/>
  </si>
  <si>
    <t>想定CF（単年）</t>
    <rPh sb="0" eb="2">
      <t>ソウテイ</t>
    </rPh>
    <rPh sb="5" eb="7">
      <t>タンネン</t>
    </rPh>
    <phoneticPr fontId="2"/>
  </si>
  <si>
    <t>想定損益（単年）</t>
    <rPh sb="0" eb="2">
      <t>ソウテイ</t>
    </rPh>
    <rPh sb="2" eb="4">
      <t>ソンエキ</t>
    </rPh>
    <rPh sb="5" eb="7">
      <t>タンネン</t>
    </rPh>
    <phoneticPr fontId="2"/>
  </si>
  <si>
    <t>課税所得</t>
    <rPh sb="0" eb="2">
      <t>カゼイ</t>
    </rPh>
    <rPh sb="2" eb="4">
      <t>ショトク</t>
    </rPh>
    <phoneticPr fontId="2"/>
  </si>
  <si>
    <t>税率</t>
    <rPh sb="0" eb="2">
      <t>ゼイリツ</t>
    </rPh>
    <phoneticPr fontId="2"/>
  </si>
  <si>
    <t>控除額</t>
    <rPh sb="0" eb="2">
      <t>コウジョ</t>
    </rPh>
    <rPh sb="2" eb="3">
      <t>ガク</t>
    </rPh>
    <phoneticPr fontId="2"/>
  </si>
  <si>
    <t>売却時</t>
    <rPh sb="0" eb="2">
      <t>バイキャク</t>
    </rPh>
    <rPh sb="2" eb="3">
      <t>ジ</t>
    </rPh>
    <phoneticPr fontId="2"/>
  </si>
  <si>
    <t>所得税・住民税合算税率</t>
    <rPh sb="0" eb="3">
      <t>ショトクゼイ</t>
    </rPh>
    <rPh sb="4" eb="7">
      <t>ジュウミンゼイ</t>
    </rPh>
    <rPh sb="7" eb="9">
      <t>ガッサン</t>
    </rPh>
    <rPh sb="9" eb="11">
      <t>ゼイリツ</t>
    </rPh>
    <rPh sb="10" eb="11">
      <t>リツ</t>
    </rPh>
    <phoneticPr fontId="2"/>
  </si>
  <si>
    <t>所得税・住民税合算金額</t>
    <rPh sb="0" eb="3">
      <t>ショトクゼイ</t>
    </rPh>
    <rPh sb="4" eb="7">
      <t>ジュウミンゼイ</t>
    </rPh>
    <rPh sb="7" eb="9">
      <t>ガッサン</t>
    </rPh>
    <rPh sb="9" eb="11">
      <t>キンガク</t>
    </rPh>
    <phoneticPr fontId="2"/>
  </si>
  <si>
    <t>耐用
年数</t>
    <rPh sb="0" eb="2">
      <t>タイヨウ</t>
    </rPh>
    <rPh sb="3" eb="5">
      <t>ネンスウ</t>
    </rPh>
    <phoneticPr fontId="2"/>
  </si>
  <si>
    <t>定額法
償却率</t>
    <rPh sb="0" eb="2">
      <t>テイガク</t>
    </rPh>
    <rPh sb="2" eb="3">
      <t>ホウ</t>
    </rPh>
    <rPh sb="4" eb="7">
      <t>ショウキャクリツ</t>
    </rPh>
    <phoneticPr fontId="2"/>
  </si>
  <si>
    <t>（年額/千円）</t>
  </si>
  <si>
    <t>（年額/千円）</t>
    <phoneticPr fontId="2"/>
  </si>
  <si>
    <t>課税所得金額（給与のみ）</t>
    <rPh sb="0" eb="2">
      <t>カゼイ</t>
    </rPh>
    <rPh sb="2" eb="4">
      <t>ショトク</t>
    </rPh>
    <rPh sb="4" eb="6">
      <t>キンガク</t>
    </rPh>
    <rPh sb="7" eb="9">
      <t>キュウヨ</t>
    </rPh>
    <phoneticPr fontId="2"/>
  </si>
  <si>
    <t>初年度支出</t>
    <rPh sb="0" eb="3">
      <t>ショネンド</t>
    </rPh>
    <rPh sb="3" eb="5">
      <t>シシュツ</t>
    </rPh>
    <phoneticPr fontId="2"/>
  </si>
  <si>
    <t>物件名称</t>
    <rPh sb="0" eb="2">
      <t>ブッケン</t>
    </rPh>
    <rPh sb="2" eb="4">
      <t>メイショウ</t>
    </rPh>
    <phoneticPr fontId="2"/>
  </si>
  <si>
    <t>築年数</t>
    <rPh sb="0" eb="2">
      <t>チクネン</t>
    </rPh>
    <rPh sb="2" eb="3">
      <t>スウ</t>
    </rPh>
    <phoneticPr fontId="2"/>
  </si>
  <si>
    <t>物件価格（税込）</t>
    <rPh sb="0" eb="2">
      <t>ブッケン</t>
    </rPh>
    <rPh sb="2" eb="4">
      <t>カカク</t>
    </rPh>
    <rPh sb="5" eb="7">
      <t>ゼイコミ</t>
    </rPh>
    <phoneticPr fontId="2"/>
  </si>
  <si>
    <t>購入資金</t>
    <rPh sb="0" eb="2">
      <t>コウニュウ</t>
    </rPh>
    <rPh sb="2" eb="4">
      <t>シキン</t>
    </rPh>
    <phoneticPr fontId="2"/>
  </si>
  <si>
    <t>結果シート用パラメータ</t>
    <rPh sb="0" eb="2">
      <t>ケッカ</t>
    </rPh>
    <rPh sb="5" eb="6">
      <t>ヨウ</t>
    </rPh>
    <phoneticPr fontId="2"/>
  </si>
  <si>
    <t>必要購入資金</t>
    <rPh sb="0" eb="2">
      <t>ヒツヨウ</t>
    </rPh>
    <rPh sb="2" eb="4">
      <t>コウニュウ</t>
    </rPh>
    <rPh sb="4" eb="6">
      <t>シキン</t>
    </rPh>
    <phoneticPr fontId="2"/>
  </si>
  <si>
    <t>取得時支出（取得価額）</t>
    <rPh sb="0" eb="2">
      <t>シュトク</t>
    </rPh>
    <rPh sb="2" eb="3">
      <t>ジ</t>
    </rPh>
    <rPh sb="3" eb="5">
      <t>シシュツ</t>
    </rPh>
    <rPh sb="6" eb="8">
      <t>シュトク</t>
    </rPh>
    <rPh sb="8" eb="10">
      <t>カガク</t>
    </rPh>
    <phoneticPr fontId="2"/>
  </si>
  <si>
    <t>投下可能自己資金</t>
    <rPh sb="0" eb="2">
      <t>トウカ</t>
    </rPh>
    <rPh sb="2" eb="4">
      <t>カノウ</t>
    </rPh>
    <rPh sb="4" eb="6">
      <t>ジコ</t>
    </rPh>
    <rPh sb="6" eb="8">
      <t>シキン</t>
    </rPh>
    <phoneticPr fontId="2"/>
  </si>
  <si>
    <t>購入後の自己資金余力</t>
    <rPh sb="0" eb="2">
      <t>コウニュウ</t>
    </rPh>
    <rPh sb="2" eb="3">
      <t>ゴ</t>
    </rPh>
    <rPh sb="4" eb="6">
      <t>ジコ</t>
    </rPh>
    <rPh sb="6" eb="8">
      <t>シキン</t>
    </rPh>
    <rPh sb="8" eb="10">
      <t>ヨリョク</t>
    </rPh>
    <phoneticPr fontId="2"/>
  </si>
  <si>
    <t>①物件名称</t>
    <rPh sb="1" eb="3">
      <t>ブッケン</t>
    </rPh>
    <rPh sb="3" eb="5">
      <t>メイショウ</t>
    </rPh>
    <phoneticPr fontId="2"/>
  </si>
  <si>
    <t>②購入条件</t>
    <rPh sb="1" eb="3">
      <t>コウニュウ</t>
    </rPh>
    <rPh sb="3" eb="5">
      <t>ジョウケン</t>
    </rPh>
    <phoneticPr fontId="2"/>
  </si>
  <si>
    <t>③CF計算シミュレーション（購入・賃貸）</t>
    <phoneticPr fontId="2"/>
  </si>
  <si>
    <t>シミュレーション計数</t>
    <rPh sb="8" eb="10">
      <t>ケイスウ</t>
    </rPh>
    <phoneticPr fontId="2"/>
  </si>
  <si>
    <t>【自動】空室期間相当額</t>
    <rPh sb="1" eb="3">
      <t>ジドウ</t>
    </rPh>
    <rPh sb="4" eb="6">
      <t>クウシツ</t>
    </rPh>
    <rPh sb="6" eb="8">
      <t>キカン</t>
    </rPh>
    <rPh sb="8" eb="10">
      <t>ソウトウ</t>
    </rPh>
    <rPh sb="10" eb="11">
      <t>ガク</t>
    </rPh>
    <phoneticPr fontId="2"/>
  </si>
  <si>
    <t>【自動】家賃下落相当額</t>
    <rPh sb="1" eb="3">
      <t>ジドウ</t>
    </rPh>
    <rPh sb="4" eb="6">
      <t>ヤチン</t>
    </rPh>
    <rPh sb="6" eb="8">
      <t>ゲラク</t>
    </rPh>
    <rPh sb="8" eb="10">
      <t>ソウトウ</t>
    </rPh>
    <rPh sb="10" eb="11">
      <t>ガク</t>
    </rPh>
    <phoneticPr fontId="2"/>
  </si>
  <si>
    <t>④損益計算シミュレーション（購入・賃貸）</t>
    <rPh sb="1" eb="3">
      <t>ソンエキ</t>
    </rPh>
    <phoneticPr fontId="2"/>
  </si>
  <si>
    <t>（年目）</t>
    <rPh sb="1" eb="3">
      <t>ネンメ</t>
    </rPh>
    <phoneticPr fontId="2"/>
  </si>
  <si>
    <t>想定CF（累積）</t>
    <rPh sb="0" eb="2">
      <t>ソウテイ</t>
    </rPh>
    <rPh sb="5" eb="7">
      <t>ルイセキ</t>
    </rPh>
    <phoneticPr fontId="2"/>
  </si>
  <si>
    <t>＜参考＞借入金残債（年度末時点）</t>
    <rPh sb="1" eb="3">
      <t>サンコウ</t>
    </rPh>
    <rPh sb="4" eb="6">
      <t>カリイレ</t>
    </rPh>
    <rPh sb="6" eb="7">
      <t>キン</t>
    </rPh>
    <rPh sb="7" eb="9">
      <t>ザンサイ</t>
    </rPh>
    <rPh sb="10" eb="12">
      <t>ネンド</t>
    </rPh>
    <rPh sb="12" eb="13">
      <t>マツ</t>
    </rPh>
    <rPh sb="13" eb="15">
      <t>ジテン</t>
    </rPh>
    <phoneticPr fontId="2"/>
  </si>
  <si>
    <t>初年度費用</t>
    <rPh sb="0" eb="3">
      <t>ショネンド</t>
    </rPh>
    <rPh sb="3" eb="5">
      <t>ヒヨウ</t>
    </rPh>
    <phoneticPr fontId="2"/>
  </si>
  <si>
    <t>借入予定期間</t>
    <rPh sb="0" eb="2">
      <t>カリイレ</t>
    </rPh>
    <rPh sb="2" eb="4">
      <t>ヨテイ</t>
    </rPh>
    <rPh sb="4" eb="6">
      <t>キカン</t>
    </rPh>
    <phoneticPr fontId="2"/>
  </si>
  <si>
    <t>借入想定金利</t>
    <rPh sb="0" eb="2">
      <t>カリイレ</t>
    </rPh>
    <rPh sb="2" eb="4">
      <t>ソウテイ</t>
    </rPh>
    <rPh sb="4" eb="6">
      <t>キンリ</t>
    </rPh>
    <phoneticPr fontId="2"/>
  </si>
  <si>
    <t>金利返済分</t>
    <rPh sb="0" eb="2">
      <t>キンリ</t>
    </rPh>
    <rPh sb="2" eb="4">
      <t>ヘンサイ</t>
    </rPh>
    <rPh sb="4" eb="5">
      <t>ブン</t>
    </rPh>
    <phoneticPr fontId="2"/>
  </si>
  <si>
    <t>元本返済分</t>
    <rPh sb="0" eb="2">
      <t>ガンポン</t>
    </rPh>
    <rPh sb="2" eb="4">
      <t>ヘンサイ</t>
    </rPh>
    <rPh sb="4" eb="5">
      <t>ブン</t>
    </rPh>
    <phoneticPr fontId="2"/>
  </si>
  <si>
    <t>想定損益（累積）</t>
    <rPh sb="0" eb="2">
      <t>ソウテイ</t>
    </rPh>
    <rPh sb="2" eb="4">
      <t>ソンエキ</t>
    </rPh>
    <rPh sb="5" eb="7">
      <t>ルイセキ</t>
    </rPh>
    <phoneticPr fontId="2"/>
  </si>
  <si>
    <t>【自動】借入返済額</t>
    <rPh sb="1" eb="3">
      <t>ジドウ</t>
    </rPh>
    <rPh sb="4" eb="6">
      <t>カリイレ</t>
    </rPh>
    <rPh sb="6" eb="8">
      <t>ヘンサイ</t>
    </rPh>
    <rPh sb="8" eb="9">
      <t>ガク</t>
    </rPh>
    <phoneticPr fontId="2"/>
  </si>
  <si>
    <t>【自動】簿価（建物等の分）</t>
    <rPh sb="1" eb="3">
      <t>ジドウ</t>
    </rPh>
    <rPh sb="4" eb="6">
      <t>ボカ</t>
    </rPh>
    <rPh sb="7" eb="9">
      <t>タテモノ</t>
    </rPh>
    <rPh sb="9" eb="10">
      <t>トウ</t>
    </rPh>
    <rPh sb="11" eb="12">
      <t>ブン</t>
    </rPh>
    <phoneticPr fontId="2"/>
  </si>
  <si>
    <t>【自動】簿価（土地の分）</t>
    <rPh sb="1" eb="3">
      <t>ジドウ</t>
    </rPh>
    <rPh sb="4" eb="6">
      <t>ボカ</t>
    </rPh>
    <rPh sb="7" eb="9">
      <t>トチ</t>
    </rPh>
    <rPh sb="10" eb="11">
      <t>ブン</t>
    </rPh>
    <phoneticPr fontId="2"/>
  </si>
  <si>
    <t>＜参考＞簿価（建物等の分/年度末時点）</t>
    <rPh sb="1" eb="3">
      <t>サンコウ</t>
    </rPh>
    <rPh sb="13" eb="16">
      <t>ネンドマツ</t>
    </rPh>
    <rPh sb="16" eb="18">
      <t>ジテン</t>
    </rPh>
    <phoneticPr fontId="2"/>
  </si>
  <si>
    <t>＜参考＞簿価（土地の分/年度末時点）</t>
    <rPh sb="1" eb="3">
      <t>サンコウ</t>
    </rPh>
    <rPh sb="12" eb="14">
      <t>ネンド</t>
    </rPh>
    <rPh sb="14" eb="15">
      <t>マツ</t>
    </rPh>
    <rPh sb="15" eb="17">
      <t>ジテン</t>
    </rPh>
    <phoneticPr fontId="2"/>
  </si>
  <si>
    <t>うち、元本分</t>
    <rPh sb="3" eb="5">
      <t>ガンポン</t>
    </rPh>
    <rPh sb="5" eb="6">
      <t>ブン</t>
    </rPh>
    <phoneticPr fontId="2"/>
  </si>
  <si>
    <t>うち、金利分</t>
    <rPh sb="3" eb="5">
      <t>キンリ</t>
    </rPh>
    <rPh sb="5" eb="6">
      <t>ブン</t>
    </rPh>
    <phoneticPr fontId="2"/>
  </si>
  <si>
    <t>【自動】売却価額</t>
    <rPh sb="1" eb="3">
      <t>ジドウ</t>
    </rPh>
    <rPh sb="4" eb="6">
      <t>バイキャク</t>
    </rPh>
    <rPh sb="6" eb="8">
      <t>カガク</t>
    </rPh>
    <phoneticPr fontId="2"/>
  </si>
  <si>
    <t>売却価額</t>
    <rPh sb="0" eb="2">
      <t>バイキャク</t>
    </rPh>
    <rPh sb="2" eb="4">
      <t>カガク</t>
    </rPh>
    <phoneticPr fontId="2"/>
  </si>
  <si>
    <t>⑤CF計算シミュレーション（売却）</t>
    <rPh sb="14" eb="16">
      <t>バイキャク</t>
    </rPh>
    <phoneticPr fontId="2"/>
  </si>
  <si>
    <t>⑥損益計算シミュレーション（売却）</t>
    <rPh sb="1" eb="3">
      <t>ソンエキ</t>
    </rPh>
    <rPh sb="14" eb="16">
      <t>バイキャク</t>
    </rPh>
    <phoneticPr fontId="2"/>
  </si>
  <si>
    <t>取得時支出・費用（初年度計上）</t>
    <rPh sb="3" eb="5">
      <t>シシュツ</t>
    </rPh>
    <rPh sb="6" eb="8">
      <t>ヒヨウ</t>
    </rPh>
    <rPh sb="12" eb="14">
      <t>ケイジョウ</t>
    </rPh>
    <phoneticPr fontId="2"/>
  </si>
  <si>
    <t>取得費（売却時簿価）</t>
    <rPh sb="0" eb="2">
      <t>シュトク</t>
    </rPh>
    <rPh sb="2" eb="3">
      <t>ヒ</t>
    </rPh>
    <rPh sb="4" eb="6">
      <t>バイキャク</t>
    </rPh>
    <rPh sb="6" eb="7">
      <t>ジ</t>
    </rPh>
    <rPh sb="7" eb="9">
      <t>ボカ</t>
    </rPh>
    <phoneticPr fontId="2"/>
  </si>
  <si>
    <t>購入資金（借入金残債）</t>
    <rPh sb="0" eb="2">
      <t>コウニュウ</t>
    </rPh>
    <rPh sb="2" eb="4">
      <t>シキン</t>
    </rPh>
    <rPh sb="5" eb="7">
      <t>カリイレ</t>
    </rPh>
    <rPh sb="7" eb="8">
      <t>キン</t>
    </rPh>
    <rPh sb="8" eb="10">
      <t>ザンサイ</t>
    </rPh>
    <phoneticPr fontId="2"/>
  </si>
  <si>
    <t>【自動】課税所得金額</t>
    <rPh sb="1" eb="3">
      <t>ジドウ</t>
    </rPh>
    <rPh sb="4" eb="6">
      <t>カゼイ</t>
    </rPh>
    <rPh sb="6" eb="8">
      <t>ショトク</t>
    </rPh>
    <rPh sb="8" eb="10">
      <t>キンガク</t>
    </rPh>
    <phoneticPr fontId="2"/>
  </si>
  <si>
    <t>不動産投資の想定CF（単年）</t>
    <rPh sb="0" eb="3">
      <t>フドウサン</t>
    </rPh>
    <rPh sb="3" eb="5">
      <t>トウシ</t>
    </rPh>
    <rPh sb="6" eb="8">
      <t>ソウテイ</t>
    </rPh>
    <rPh sb="11" eb="13">
      <t>タンネン</t>
    </rPh>
    <phoneticPr fontId="2"/>
  </si>
  <si>
    <t>不動産投資の想定損益（単年）</t>
    <rPh sb="0" eb="3">
      <t>フドウサン</t>
    </rPh>
    <rPh sb="3" eb="5">
      <t>トウシ</t>
    </rPh>
    <rPh sb="6" eb="8">
      <t>ソウテイ</t>
    </rPh>
    <rPh sb="8" eb="10">
      <t>ソンエキ</t>
    </rPh>
    <rPh sb="11" eb="13">
      <t>タンネン</t>
    </rPh>
    <phoneticPr fontId="2"/>
  </si>
  <si>
    <t>【自動】所得税・住民税の合算税率</t>
    <rPh sb="1" eb="3">
      <t>ジドウ</t>
    </rPh>
    <rPh sb="12" eb="14">
      <t>ガッサン</t>
    </rPh>
    <rPh sb="14" eb="16">
      <t>ゼイリツ</t>
    </rPh>
    <phoneticPr fontId="2"/>
  </si>
  <si>
    <t>【自動】所得税・住民税の合算控除額</t>
    <rPh sb="1" eb="3">
      <t>ジドウ</t>
    </rPh>
    <rPh sb="14" eb="16">
      <t>コウジョ</t>
    </rPh>
    <rPh sb="16" eb="17">
      <t>ガク</t>
    </rPh>
    <phoneticPr fontId="2"/>
  </si>
  <si>
    <t>【自動】所得税・住民税の合算税額</t>
    <rPh sb="1" eb="3">
      <t>ジドウ</t>
    </rPh>
    <rPh sb="4" eb="7">
      <t>ショトクゼイ</t>
    </rPh>
    <rPh sb="8" eb="11">
      <t>ジュウミンゼイ</t>
    </rPh>
    <rPh sb="12" eb="14">
      <t>ガッサン</t>
    </rPh>
    <rPh sb="14" eb="16">
      <t>ゼイガク</t>
    </rPh>
    <phoneticPr fontId="2"/>
  </si>
  <si>
    <t>不動産投資の「本当の儲け」（単年）</t>
    <rPh sb="0" eb="3">
      <t>フドウサン</t>
    </rPh>
    <rPh sb="3" eb="5">
      <t>トウシ</t>
    </rPh>
    <rPh sb="7" eb="9">
      <t>ホントウ</t>
    </rPh>
    <rPh sb="10" eb="11">
      <t>モウ</t>
    </rPh>
    <rPh sb="14" eb="16">
      <t>タンネン</t>
    </rPh>
    <phoneticPr fontId="2"/>
  </si>
  <si>
    <t>不動産投資の「本当の儲け」（累積）</t>
    <rPh sb="0" eb="3">
      <t>フドウサン</t>
    </rPh>
    <rPh sb="3" eb="5">
      <t>トウシ</t>
    </rPh>
    <rPh sb="7" eb="9">
      <t>ホントウ</t>
    </rPh>
    <rPh sb="10" eb="11">
      <t>モウ</t>
    </rPh>
    <rPh sb="14" eb="16">
      <t>ルイセキ</t>
    </rPh>
    <phoneticPr fontId="2"/>
  </si>
  <si>
    <t>所得税・住民税合算税率（給与のみ）</t>
    <rPh sb="0" eb="3">
      <t>ショトクゼイ</t>
    </rPh>
    <rPh sb="4" eb="7">
      <t>ジュウミンゼイ</t>
    </rPh>
    <rPh sb="7" eb="9">
      <t>ガッサン</t>
    </rPh>
    <rPh sb="9" eb="11">
      <t>ゼイリツ</t>
    </rPh>
    <rPh sb="12" eb="14">
      <t>キュウヨ</t>
    </rPh>
    <phoneticPr fontId="2"/>
  </si>
  <si>
    <t>所得税・住民税合算税額（給与のみ）</t>
    <rPh sb="7" eb="9">
      <t>ガッサン</t>
    </rPh>
    <rPh sb="9" eb="11">
      <t>ゼイガク</t>
    </rPh>
    <rPh sb="12" eb="14">
      <t>キュウヨ</t>
    </rPh>
    <phoneticPr fontId="2"/>
  </si>
  <si>
    <t>課税総所得金額</t>
    <rPh sb="0" eb="2">
      <t>カゼイ</t>
    </rPh>
    <rPh sb="2" eb="5">
      <t>ソウショトク</t>
    </rPh>
    <rPh sb="5" eb="7">
      <t>キンガク</t>
    </rPh>
    <phoneticPr fontId="2"/>
  </si>
  <si>
    <t>所得税・住民税合算税率</t>
    <rPh sb="0" eb="3">
      <t>ショトクゼイ</t>
    </rPh>
    <rPh sb="4" eb="7">
      <t>ジュウミンゼイ</t>
    </rPh>
    <rPh sb="7" eb="9">
      <t>ガッサン</t>
    </rPh>
    <rPh sb="9" eb="11">
      <t>ゼイリツ</t>
    </rPh>
    <phoneticPr fontId="2"/>
  </si>
  <si>
    <t>所得税・住民税合算税額</t>
    <rPh sb="7" eb="9">
      <t>ガッサン</t>
    </rPh>
    <rPh sb="9" eb="11">
      <t>ゼイガク</t>
    </rPh>
    <phoneticPr fontId="2"/>
  </si>
  <si>
    <t>所得税・住民税合算控除額</t>
    <rPh sb="7" eb="9">
      <t>ガッサン</t>
    </rPh>
    <rPh sb="9" eb="11">
      <t>コウジョ</t>
    </rPh>
    <rPh sb="11" eb="12">
      <t>ガク</t>
    </rPh>
    <phoneticPr fontId="2"/>
  </si>
  <si>
    <t>所得税・住民税合算税額（不動産投資のみ）</t>
    <rPh sb="7" eb="9">
      <t>ガッサン</t>
    </rPh>
    <rPh sb="9" eb="11">
      <t>ゼイガク</t>
    </rPh>
    <rPh sb="12" eb="15">
      <t>フドウサン</t>
    </rPh>
    <rPh sb="15" eb="17">
      <t>トウシ</t>
    </rPh>
    <phoneticPr fontId="2"/>
  </si>
  <si>
    <t>【自動】給与収入</t>
    <rPh sb="1" eb="3">
      <t>ジドウ</t>
    </rPh>
    <rPh sb="4" eb="6">
      <t>キュウヨ</t>
    </rPh>
    <rPh sb="6" eb="8">
      <t>シュウニュウ</t>
    </rPh>
    <phoneticPr fontId="2"/>
  </si>
  <si>
    <t>【自動】所得税・住民税の合算税率</t>
    <rPh sb="1" eb="3">
      <t>ジドウ</t>
    </rPh>
    <rPh sb="4" eb="7">
      <t>ショトクゼイ</t>
    </rPh>
    <rPh sb="8" eb="11">
      <t>ジュウミンゼイ</t>
    </rPh>
    <rPh sb="12" eb="14">
      <t>ガッサン</t>
    </rPh>
    <rPh sb="14" eb="16">
      <t>ゼイリツ</t>
    </rPh>
    <phoneticPr fontId="2"/>
  </si>
  <si>
    <t>不動産投資の想定CF</t>
    <rPh sb="0" eb="3">
      <t>フドウサン</t>
    </rPh>
    <rPh sb="3" eb="5">
      <t>トウシ</t>
    </rPh>
    <rPh sb="6" eb="8">
      <t>ソウテイ</t>
    </rPh>
    <phoneticPr fontId="2"/>
  </si>
  <si>
    <t>不動産投資の想定損益</t>
    <rPh sb="0" eb="3">
      <t>フドウサン</t>
    </rPh>
    <rPh sb="3" eb="5">
      <t>トウシ</t>
    </rPh>
    <rPh sb="6" eb="8">
      <t>ソウテイ</t>
    </rPh>
    <rPh sb="8" eb="10">
      <t>ソンエキ</t>
    </rPh>
    <phoneticPr fontId="2"/>
  </si>
  <si>
    <t>不動産投資の「本当の儲け」</t>
    <rPh sb="0" eb="3">
      <t>フドウサン</t>
    </rPh>
    <rPh sb="3" eb="5">
      <t>トウシ</t>
    </rPh>
    <rPh sb="7" eb="9">
      <t>ホントウ</t>
    </rPh>
    <rPh sb="10" eb="11">
      <t>モウ</t>
    </rPh>
    <phoneticPr fontId="2"/>
  </si>
  <si>
    <t>不動産投資の「本当の儲け」（TOTAL）</t>
    <rPh sb="0" eb="3">
      <t>フドウサン</t>
    </rPh>
    <rPh sb="3" eb="5">
      <t>トウシ</t>
    </rPh>
    <rPh sb="7" eb="9">
      <t>ホントウ</t>
    </rPh>
    <rPh sb="10" eb="11">
      <t>モウ</t>
    </rPh>
    <phoneticPr fontId="2"/>
  </si>
  <si>
    <t>☆引数シート☆</t>
    <rPh sb="1" eb="3">
      <t>ヒキスウ</t>
    </rPh>
    <phoneticPr fontId="2"/>
  </si>
  <si>
    <t>返済
月数</t>
    <rPh sb="0" eb="2">
      <t>ヘンサイ</t>
    </rPh>
    <rPh sb="3" eb="5">
      <t>ツキスウ</t>
    </rPh>
    <phoneticPr fontId="2"/>
  </si>
  <si>
    <t>＜借入＞</t>
    <rPh sb="1" eb="3">
      <t>カリイレ</t>
    </rPh>
    <phoneticPr fontId="2"/>
  </si>
  <si>
    <t>＜定額法償却率＞</t>
    <rPh sb="1" eb="3">
      <t>テイガク</t>
    </rPh>
    <rPh sb="3" eb="4">
      <t>ホウ</t>
    </rPh>
    <rPh sb="4" eb="7">
      <t>ショウキャクリツ</t>
    </rPh>
    <phoneticPr fontId="2"/>
  </si>
  <si>
    <t>＜給与所得控除＞</t>
    <rPh sb="1" eb="3">
      <t>キュウヨ</t>
    </rPh>
    <rPh sb="3" eb="5">
      <t>ショトク</t>
    </rPh>
    <rPh sb="5" eb="7">
      <t>コウジョ</t>
    </rPh>
    <phoneticPr fontId="2"/>
  </si>
  <si>
    <t>＜合算税率・控除額＞</t>
    <rPh sb="1" eb="3">
      <t>ガッサン</t>
    </rPh>
    <rPh sb="3" eb="5">
      <t>ゼイリツ</t>
    </rPh>
    <rPh sb="6" eb="8">
      <t>コウジョ</t>
    </rPh>
    <rPh sb="8" eb="9">
      <t>ガク</t>
    </rPh>
    <phoneticPr fontId="2"/>
  </si>
  <si>
    <t>⑦不動産投資の「本当の儲け」</t>
    <rPh sb="1" eb="4">
      <t>フドウサン</t>
    </rPh>
    <rPh sb="4" eb="6">
      <t>トウシ</t>
    </rPh>
    <rPh sb="8" eb="10">
      <t>ホントウ</t>
    </rPh>
    <rPh sb="11" eb="12">
      <t>モウ</t>
    </rPh>
    <phoneticPr fontId="2"/>
  </si>
  <si>
    <t>表面利回り</t>
    <rPh sb="0" eb="2">
      <t>ヒョウメン</t>
    </rPh>
    <rPh sb="2" eb="4">
      <t>リマワ</t>
    </rPh>
    <phoneticPr fontId="2"/>
  </si>
  <si>
    <t>&lt;&lt;参考情報&gt;&gt;</t>
    <rPh sb="2" eb="4">
      <t>サンコウ</t>
    </rPh>
    <rPh sb="4" eb="6">
      <t>ジョウホウ</t>
    </rPh>
    <phoneticPr fontId="2"/>
  </si>
  <si>
    <t>実質利回り</t>
    <rPh sb="0" eb="2">
      <t>ジッシツ</t>
    </rPh>
    <rPh sb="2" eb="4">
      <t>リマワ</t>
    </rPh>
    <phoneticPr fontId="2"/>
  </si>
  <si>
    <t>１．基礎情報</t>
    <rPh sb="2" eb="4">
      <t>キソ</t>
    </rPh>
    <rPh sb="4" eb="6">
      <t>ジョウホウ</t>
    </rPh>
    <phoneticPr fontId="2"/>
  </si>
  <si>
    <t>２．購入条件</t>
    <rPh sb="2" eb="4">
      <t>コウニュウ</t>
    </rPh>
    <rPh sb="4" eb="6">
      <t>ジョウケン</t>
    </rPh>
    <phoneticPr fontId="2"/>
  </si>
  <si>
    <t>借入予定金額</t>
    <rPh sb="0" eb="2">
      <t>カリイレ</t>
    </rPh>
    <rPh sb="2" eb="4">
      <t>ヨテイ</t>
    </rPh>
    <rPh sb="4" eb="5">
      <t>キン</t>
    </rPh>
    <rPh sb="5" eb="6">
      <t>ガク</t>
    </rPh>
    <phoneticPr fontId="2"/>
  </si>
  <si>
    <t>月額家賃</t>
    <rPh sb="0" eb="2">
      <t>ゲツガク</t>
    </rPh>
    <rPh sb="2" eb="4">
      <t>ヤチン</t>
    </rPh>
    <phoneticPr fontId="2"/>
  </si>
  <si>
    <t>３．収入・売上</t>
    <rPh sb="2" eb="4">
      <t>シュウニュウ</t>
    </rPh>
    <rPh sb="5" eb="7">
      <t>ウリアゲ</t>
    </rPh>
    <phoneticPr fontId="2"/>
  </si>
  <si>
    <t>低（3％）</t>
  </si>
  <si>
    <t>【自動】購入時支出・費用（仲介手数料）</t>
    <rPh sb="1" eb="3">
      <t>ジドウ</t>
    </rPh>
    <rPh sb="4" eb="6">
      <t>コウニュウ</t>
    </rPh>
    <rPh sb="6" eb="7">
      <t>ジ</t>
    </rPh>
    <rPh sb="7" eb="9">
      <t>シシュツ</t>
    </rPh>
    <rPh sb="10" eb="12">
      <t>ヒヨウ</t>
    </rPh>
    <rPh sb="13" eb="15">
      <t>チュウカイ</t>
    </rPh>
    <rPh sb="15" eb="18">
      <t>テスウリョウ</t>
    </rPh>
    <phoneticPr fontId="2"/>
  </si>
  <si>
    <t>【自動】購入時支出・費用（仲介手数料以外）</t>
    <rPh sb="1" eb="3">
      <t>ジドウ</t>
    </rPh>
    <rPh sb="4" eb="6">
      <t>コウニュウ</t>
    </rPh>
    <rPh sb="6" eb="7">
      <t>ジ</t>
    </rPh>
    <rPh sb="7" eb="9">
      <t>シシュツ</t>
    </rPh>
    <rPh sb="10" eb="12">
      <t>ヒヨウ</t>
    </rPh>
    <rPh sb="13" eb="15">
      <t>チュウカイ</t>
    </rPh>
    <rPh sb="15" eb="18">
      <t>テスウリョウ</t>
    </rPh>
    <rPh sb="18" eb="20">
      <t>イガイ</t>
    </rPh>
    <phoneticPr fontId="2"/>
  </si>
  <si>
    <t>仲介手数料上限を自動計算</t>
    <rPh sb="0" eb="2">
      <t>チュウカイ</t>
    </rPh>
    <rPh sb="2" eb="5">
      <t>テスウリョウ</t>
    </rPh>
    <rPh sb="5" eb="7">
      <t>ジョウゲン</t>
    </rPh>
    <rPh sb="8" eb="10">
      <t>ジドウ</t>
    </rPh>
    <rPh sb="10" eb="12">
      <t>ケイサン</t>
    </rPh>
    <phoneticPr fontId="2"/>
  </si>
  <si>
    <t>物件価格の5％を自動計算</t>
    <rPh sb="0" eb="2">
      <t>ブッケン</t>
    </rPh>
    <rPh sb="2" eb="4">
      <t>カカク</t>
    </rPh>
    <rPh sb="8" eb="10">
      <t>ジドウ</t>
    </rPh>
    <rPh sb="10" eb="12">
      <t>ケイサン</t>
    </rPh>
    <phoneticPr fontId="2"/>
  </si>
  <si>
    <t>【自動】月額維持費</t>
    <rPh sb="1" eb="3">
      <t>ジドウ</t>
    </rPh>
    <rPh sb="4" eb="6">
      <t>ゲツガク</t>
    </rPh>
    <rPh sb="6" eb="9">
      <t>イジヒ</t>
    </rPh>
    <phoneticPr fontId="2"/>
  </si>
  <si>
    <t>6.減価償却費</t>
    <rPh sb="2" eb="4">
      <t>ゲンカ</t>
    </rPh>
    <rPh sb="4" eb="6">
      <t>ショウキャク</t>
    </rPh>
    <rPh sb="6" eb="7">
      <t>ヒ</t>
    </rPh>
    <phoneticPr fontId="2"/>
  </si>
  <si>
    <t>5．借入</t>
    <rPh sb="2" eb="4">
      <t>カリイレ</t>
    </rPh>
    <phoneticPr fontId="2"/>
  </si>
  <si>
    <t>入力・選択欄</t>
    <rPh sb="0" eb="2">
      <t>ニュウリョク</t>
    </rPh>
    <rPh sb="3" eb="5">
      <t>センタク</t>
    </rPh>
    <rPh sb="5" eb="6">
      <t>ラン</t>
    </rPh>
    <phoneticPr fontId="2"/>
  </si>
  <si>
    <t>高（15％）、中（10％）、低（3％）より選択</t>
    <rPh sb="0" eb="1">
      <t>コウ</t>
    </rPh>
    <rPh sb="7" eb="8">
      <t>チュウ</t>
    </rPh>
    <rPh sb="14" eb="15">
      <t>テイ</t>
    </rPh>
    <rPh sb="21" eb="23">
      <t>センタク</t>
    </rPh>
    <phoneticPr fontId="2"/>
  </si>
  <si>
    <t>大（70％）、中（50％）、小（30％）より選択</t>
    <rPh sb="0" eb="1">
      <t>ダイ</t>
    </rPh>
    <rPh sb="7" eb="8">
      <t>チュウ</t>
    </rPh>
    <rPh sb="14" eb="15">
      <t>ショウ</t>
    </rPh>
    <rPh sb="22" eb="24">
      <t>センタク</t>
    </rPh>
    <phoneticPr fontId="2"/>
  </si>
  <si>
    <t>7.売却</t>
    <rPh sb="2" eb="4">
      <t>バイキャク</t>
    </rPh>
    <phoneticPr fontId="2"/>
  </si>
  <si>
    <t>▽空室率</t>
    <rPh sb="1" eb="4">
      <t>クウシツリツ</t>
    </rPh>
    <phoneticPr fontId="2"/>
  </si>
  <si>
    <t>▽家賃下落率</t>
    <rPh sb="1" eb="3">
      <t>ヤチン</t>
    </rPh>
    <rPh sb="3" eb="6">
      <t>ゲラクリツ</t>
    </rPh>
    <phoneticPr fontId="2"/>
  </si>
  <si>
    <t>▽建物割合</t>
    <rPh sb="1" eb="3">
      <t>タテモノ</t>
    </rPh>
    <rPh sb="3" eb="5">
      <t>ワリアイ</t>
    </rPh>
    <phoneticPr fontId="2"/>
  </si>
  <si>
    <t>▽法定耐用年数</t>
    <rPh sb="1" eb="3">
      <t>ホウテイ</t>
    </rPh>
    <rPh sb="3" eb="5">
      <t>タイヨウ</t>
    </rPh>
    <rPh sb="5" eb="7">
      <t>ネンスウ</t>
    </rPh>
    <phoneticPr fontId="2"/>
  </si>
  <si>
    <t>8.税金</t>
    <rPh sb="2" eb="4">
      <t>ゼイキン</t>
    </rPh>
    <phoneticPr fontId="2"/>
  </si>
  <si>
    <t>【自動】所得控除</t>
    <rPh sb="1" eb="3">
      <t>ジドウ</t>
    </rPh>
    <rPh sb="4" eb="6">
      <t>ショトク</t>
    </rPh>
    <rPh sb="6" eb="8">
      <t>コウジョ</t>
    </rPh>
    <phoneticPr fontId="2"/>
  </si>
  <si>
    <t>1.関連情報を入力・選択します。</t>
    <rPh sb="2" eb="4">
      <t>カンレン</t>
    </rPh>
    <rPh sb="4" eb="6">
      <t>ジョウホウ</t>
    </rPh>
    <rPh sb="7" eb="9">
      <t>ニュウリョク</t>
    </rPh>
    <rPh sb="10" eb="12">
      <t>センタク</t>
    </rPh>
    <phoneticPr fontId="2"/>
  </si>
  <si>
    <t>【自動】空室率</t>
    <rPh sb="1" eb="3">
      <t>ジドウ</t>
    </rPh>
    <rPh sb="4" eb="7">
      <t>クウシツリツ</t>
    </rPh>
    <phoneticPr fontId="2"/>
  </si>
  <si>
    <t>【自動】家賃下落率</t>
    <rPh sb="1" eb="3">
      <t>ジドウ</t>
    </rPh>
    <rPh sb="4" eb="6">
      <t>ヤチン</t>
    </rPh>
    <rPh sb="6" eb="9">
      <t>ゲラクリツ</t>
    </rPh>
    <phoneticPr fontId="2"/>
  </si>
  <si>
    <t>高（3％）、中（1％）、低（0.5％）より選択</t>
    <rPh sb="0" eb="1">
      <t>コウ</t>
    </rPh>
    <rPh sb="6" eb="7">
      <t>チュウ</t>
    </rPh>
    <rPh sb="12" eb="13">
      <t>テイ</t>
    </rPh>
    <rPh sb="21" eb="23">
      <t>センタク</t>
    </rPh>
    <phoneticPr fontId="2"/>
  </si>
  <si>
    <t>【自動】年間維持費</t>
    <rPh sb="1" eb="3">
      <t>ジドウ</t>
    </rPh>
    <rPh sb="4" eb="6">
      <t>ネンカン</t>
    </rPh>
    <rPh sb="6" eb="9">
      <t>イジヒ</t>
    </rPh>
    <phoneticPr fontId="2"/>
  </si>
  <si>
    <t>年間維持費</t>
    <rPh sb="0" eb="2">
      <t>ネンカン</t>
    </rPh>
    <rPh sb="2" eb="5">
      <t>イジヒ</t>
    </rPh>
    <phoneticPr fontId="2"/>
  </si>
  <si>
    <t>月額家賃の20％を自動計算</t>
    <rPh sb="0" eb="2">
      <t>ゲツガク</t>
    </rPh>
    <rPh sb="2" eb="4">
      <t>ヤチン</t>
    </rPh>
    <rPh sb="9" eb="11">
      <t>ジドウ</t>
    </rPh>
    <rPh sb="11" eb="13">
      <t>ケイサン</t>
    </rPh>
    <phoneticPr fontId="2"/>
  </si>
  <si>
    <t>年利</t>
    <rPh sb="0" eb="2">
      <t>ネンリ</t>
    </rPh>
    <phoneticPr fontId="2"/>
  </si>
  <si>
    <t>【自動】建物割合</t>
    <rPh sb="1" eb="3">
      <t>ジドウ</t>
    </rPh>
    <rPh sb="4" eb="6">
      <t>タテモノ</t>
    </rPh>
    <rPh sb="6" eb="8">
      <t>ワリアイ</t>
    </rPh>
    <phoneticPr fontId="2"/>
  </si>
  <si>
    <t>【自動】法定耐用年数</t>
    <rPh sb="1" eb="3">
      <t>ジドウ</t>
    </rPh>
    <rPh sb="4" eb="6">
      <t>ホウテイ</t>
    </rPh>
    <rPh sb="6" eb="8">
      <t>タイヨウ</t>
    </rPh>
    <rPh sb="8" eb="10">
      <t>ネンスウ</t>
    </rPh>
    <phoneticPr fontId="2"/>
  </si>
  <si>
    <t>【自動】償却率</t>
    <rPh sb="1" eb="3">
      <t>ジドウ</t>
    </rPh>
    <rPh sb="4" eb="7">
      <t>ショウキャクリツ</t>
    </rPh>
    <phoneticPr fontId="2"/>
  </si>
  <si>
    <t>SRC・RC（47年）、鉄骨（34年）、木造（22年）より選択</t>
    <rPh sb="9" eb="10">
      <t>ネン</t>
    </rPh>
    <rPh sb="12" eb="14">
      <t>テッコツ</t>
    </rPh>
    <rPh sb="17" eb="18">
      <t>ネン</t>
    </rPh>
    <rPh sb="20" eb="22">
      <t>モクゾウ</t>
    </rPh>
    <rPh sb="25" eb="26">
      <t>ネン</t>
    </rPh>
    <rPh sb="29" eb="31">
      <t>センタク</t>
    </rPh>
    <phoneticPr fontId="2"/>
  </si>
  <si>
    <t>【自動】取得価額（建物分）</t>
    <rPh sb="1" eb="3">
      <t>ジドウ</t>
    </rPh>
    <rPh sb="4" eb="6">
      <t>シュトク</t>
    </rPh>
    <rPh sb="6" eb="8">
      <t>カガク</t>
    </rPh>
    <rPh sb="9" eb="11">
      <t>タテモノ</t>
    </rPh>
    <rPh sb="11" eb="12">
      <t>ブン</t>
    </rPh>
    <phoneticPr fontId="2"/>
  </si>
  <si>
    <t>（物件価格＋仲介手数料）×建物割合</t>
    <rPh sb="1" eb="3">
      <t>ブッケン</t>
    </rPh>
    <rPh sb="3" eb="5">
      <t>カカク</t>
    </rPh>
    <rPh sb="6" eb="8">
      <t>チュウカイ</t>
    </rPh>
    <rPh sb="8" eb="11">
      <t>テスウリョウ</t>
    </rPh>
    <rPh sb="13" eb="15">
      <t>タテモノ</t>
    </rPh>
    <rPh sb="15" eb="17">
      <t>ワリアイ</t>
    </rPh>
    <phoneticPr fontId="2"/>
  </si>
  <si>
    <t>給与収入の15％を自動計算</t>
    <rPh sb="0" eb="2">
      <t>キュウヨ</t>
    </rPh>
    <rPh sb="2" eb="4">
      <t>シュウニュウ</t>
    </rPh>
    <rPh sb="9" eb="11">
      <t>ジドウ</t>
    </rPh>
    <rPh sb="11" eb="13">
      <t>ケイサン</t>
    </rPh>
    <phoneticPr fontId="2"/>
  </si>
  <si>
    <t>2.収益計算シミュレーションの試算結果シート</t>
    <rPh sb="2" eb="4">
      <t>シュウエキ</t>
    </rPh>
    <rPh sb="4" eb="6">
      <t>ケイサン</t>
    </rPh>
    <rPh sb="15" eb="17">
      <t>シサン</t>
    </rPh>
    <rPh sb="17" eb="19">
      <t>ケッカ</t>
    </rPh>
    <phoneticPr fontId="2"/>
  </si>
  <si>
    <t>返済年数</t>
    <rPh sb="0" eb="2">
      <t>ヘンサイ</t>
    </rPh>
    <rPh sb="2" eb="4">
      <t>ネンスウ</t>
    </rPh>
    <phoneticPr fontId="2"/>
  </si>
  <si>
    <t>低（0.5％）</t>
  </si>
  <si>
    <t>低（30％）</t>
  </si>
  <si>
    <t>木造（22年）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</si>
</sst>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"/>
    <numFmt numFmtId="177" formatCode="0.0%"/>
    <numFmt numFmtId="178" formatCode="#,##0.000;[Red]\-#,##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176" fontId="4" fillId="3" borderId="21" xfId="0" applyNumberFormat="1" applyFont="1" applyFill="1" applyBorder="1">
      <alignment vertical="center"/>
    </xf>
    <xf numFmtId="176" fontId="4" fillId="3" borderId="23" xfId="0" applyNumberFormat="1" applyFont="1" applyFill="1" applyBorder="1">
      <alignment vertical="center"/>
    </xf>
    <xf numFmtId="0" fontId="3" fillId="3" borderId="24" xfId="0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26" xfId="0" applyNumberFormat="1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3" fillId="4" borderId="9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7" fillId="4" borderId="0" xfId="0" applyFont="1" applyFill="1">
      <alignment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43" xfId="0" applyFont="1" applyFill="1" applyBorder="1" applyAlignment="1">
      <alignment horizontal="center" vertical="center"/>
    </xf>
    <xf numFmtId="38" fontId="3" fillId="3" borderId="3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6" fontId="3" fillId="4" borderId="12" xfId="0" applyNumberFormat="1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3" fillId="4" borderId="39" xfId="0" applyFont="1" applyFill="1" applyBorder="1">
      <alignment vertical="center"/>
    </xf>
    <xf numFmtId="38" fontId="3" fillId="4" borderId="39" xfId="1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5" fillId="2" borderId="15" xfId="0" applyFont="1" applyFill="1" applyBorder="1" applyAlignment="1">
      <alignment horizontal="right" vertical="center"/>
    </xf>
    <xf numFmtId="38" fontId="3" fillId="4" borderId="9" xfId="1" applyFont="1" applyFill="1" applyBorder="1">
      <alignment vertical="center"/>
    </xf>
    <xf numFmtId="38" fontId="4" fillId="4" borderId="1" xfId="1" applyFont="1" applyFill="1" applyBorder="1">
      <alignment vertical="center"/>
    </xf>
    <xf numFmtId="38" fontId="4" fillId="4" borderId="12" xfId="1" applyFont="1" applyFill="1" applyBorder="1">
      <alignment vertical="center"/>
    </xf>
    <xf numFmtId="38" fontId="4" fillId="4" borderId="5" xfId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0" fontId="4" fillId="5" borderId="44" xfId="0" applyFont="1" applyFill="1" applyBorder="1">
      <alignment vertical="center"/>
    </xf>
    <xf numFmtId="0" fontId="4" fillId="5" borderId="45" xfId="0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8" xfId="1" applyFont="1" applyFill="1" applyBorder="1">
      <alignment vertical="center"/>
    </xf>
    <xf numFmtId="38" fontId="4" fillId="4" borderId="8" xfId="1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4" borderId="33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38" fontId="3" fillId="4" borderId="42" xfId="1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33" xfId="0" applyFont="1" applyFill="1" applyBorder="1" applyAlignment="1">
      <alignment horizontal="center" vertical="center"/>
    </xf>
    <xf numFmtId="176" fontId="5" fillId="4" borderId="1" xfId="1" applyNumberFormat="1" applyFont="1" applyFill="1" applyBorder="1">
      <alignment vertical="center"/>
    </xf>
    <xf numFmtId="176" fontId="5" fillId="4" borderId="36" xfId="1" applyNumberFormat="1" applyFont="1" applyFill="1" applyBorder="1">
      <alignment vertical="center"/>
    </xf>
    <xf numFmtId="176" fontId="3" fillId="4" borderId="9" xfId="0" applyNumberFormat="1" applyFont="1" applyFill="1" applyBorder="1">
      <alignment vertical="center"/>
    </xf>
    <xf numFmtId="0" fontId="3" fillId="4" borderId="6" xfId="0" applyFont="1" applyFill="1" applyBorder="1">
      <alignment vertical="center"/>
    </xf>
    <xf numFmtId="176" fontId="3" fillId="4" borderId="7" xfId="0" applyNumberFormat="1" applyFont="1" applyFill="1" applyBorder="1">
      <alignment vertical="center"/>
    </xf>
    <xf numFmtId="176" fontId="3" fillId="4" borderId="13" xfId="1" applyNumberFormat="1" applyFont="1" applyFill="1" applyBorder="1">
      <alignment vertical="center"/>
    </xf>
    <xf numFmtId="0" fontId="3" fillId="4" borderId="48" xfId="0" applyFont="1" applyFill="1" applyBorder="1">
      <alignment vertical="center"/>
    </xf>
    <xf numFmtId="0" fontId="3" fillId="4" borderId="49" xfId="0" applyFont="1" applyFill="1" applyBorder="1">
      <alignment vertical="center"/>
    </xf>
    <xf numFmtId="176" fontId="3" fillId="4" borderId="48" xfId="1" applyNumberFormat="1" applyFont="1" applyFill="1" applyBorder="1">
      <alignment vertical="center"/>
    </xf>
    <xf numFmtId="0" fontId="3" fillId="4" borderId="51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176" fontId="3" fillId="2" borderId="3" xfId="0" applyNumberFormat="1" applyFont="1" applyFill="1" applyBorder="1">
      <alignment vertical="center"/>
    </xf>
    <xf numFmtId="0" fontId="5" fillId="2" borderId="41" xfId="0" applyFont="1" applyFill="1" applyBorder="1" applyAlignment="1">
      <alignment horizontal="right" vertical="center"/>
    </xf>
    <xf numFmtId="0" fontId="4" fillId="4" borderId="33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10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5" fillId="2" borderId="47" xfId="0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52" xfId="0" applyNumberFormat="1" applyFont="1" applyFill="1" applyBorder="1">
      <alignment vertical="center"/>
    </xf>
    <xf numFmtId="176" fontId="3" fillId="2" borderId="53" xfId="0" applyNumberFormat="1" applyFont="1" applyFill="1" applyBorder="1">
      <alignment vertical="center"/>
    </xf>
    <xf numFmtId="176" fontId="3" fillId="2" borderId="54" xfId="0" applyNumberFormat="1" applyFont="1" applyFill="1" applyBorder="1">
      <alignment vertical="center"/>
    </xf>
    <xf numFmtId="176" fontId="3" fillId="2" borderId="55" xfId="0" applyNumberFormat="1" applyFont="1" applyFill="1" applyBorder="1">
      <alignment vertical="center"/>
    </xf>
    <xf numFmtId="0" fontId="3" fillId="3" borderId="56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5" fillId="3" borderId="2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176" fontId="4" fillId="4" borderId="0" xfId="0" applyNumberFormat="1" applyFont="1" applyFill="1" applyBorder="1">
      <alignment vertical="center"/>
    </xf>
    <xf numFmtId="176" fontId="3" fillId="4" borderId="0" xfId="0" applyNumberFormat="1" applyFont="1" applyFill="1" applyBorder="1">
      <alignment vertical="center"/>
    </xf>
    <xf numFmtId="0" fontId="3" fillId="3" borderId="57" xfId="0" applyFont="1" applyFill="1" applyBorder="1" applyAlignment="1">
      <alignment horizontal="center" vertical="center"/>
    </xf>
    <xf numFmtId="38" fontId="3" fillId="3" borderId="5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4" fillId="4" borderId="41" xfId="0" applyFont="1" applyFill="1" applyBorder="1">
      <alignment vertical="center"/>
    </xf>
    <xf numFmtId="176" fontId="3" fillId="4" borderId="33" xfId="0" applyNumberFormat="1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60" xfId="0" applyFont="1" applyFill="1" applyBorder="1">
      <alignment vertical="center"/>
    </xf>
    <xf numFmtId="0" fontId="5" fillId="2" borderId="60" xfId="0" applyFont="1" applyFill="1" applyBorder="1" applyAlignment="1">
      <alignment horizontal="right" vertical="center"/>
    </xf>
    <xf numFmtId="176" fontId="3" fillId="2" borderId="31" xfId="0" applyNumberFormat="1" applyFont="1" applyFill="1" applyBorder="1">
      <alignment vertical="center"/>
    </xf>
    <xf numFmtId="176" fontId="3" fillId="2" borderId="59" xfId="0" applyNumberFormat="1" applyFont="1" applyFill="1" applyBorder="1">
      <alignment vertical="center"/>
    </xf>
    <xf numFmtId="176" fontId="3" fillId="4" borderId="52" xfId="0" applyNumberFormat="1" applyFont="1" applyFill="1" applyBorder="1">
      <alignment vertical="center"/>
    </xf>
    <xf numFmtId="38" fontId="3" fillId="4" borderId="5" xfId="1" applyFont="1" applyFill="1" applyBorder="1">
      <alignment vertical="center"/>
    </xf>
    <xf numFmtId="38" fontId="3" fillId="4" borderId="1" xfId="1" applyFont="1" applyFill="1" applyBorder="1">
      <alignment vertical="center"/>
    </xf>
    <xf numFmtId="38" fontId="3" fillId="4" borderId="2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4" borderId="7" xfId="1" applyFont="1" applyFill="1" applyBorder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38" fontId="3" fillId="4" borderId="13" xfId="1" applyFont="1" applyFill="1" applyBorder="1">
      <alignment vertical="center"/>
    </xf>
    <xf numFmtId="9" fontId="3" fillId="4" borderId="12" xfId="2" applyFont="1" applyFill="1" applyBorder="1">
      <alignment vertical="center"/>
    </xf>
    <xf numFmtId="38" fontId="3" fillId="4" borderId="14" xfId="1" applyFont="1" applyFill="1" applyBorder="1">
      <alignment vertical="center"/>
    </xf>
    <xf numFmtId="9" fontId="3" fillId="4" borderId="12" xfId="0" applyNumberFormat="1" applyFont="1" applyFill="1" applyBorder="1">
      <alignment vertical="center"/>
    </xf>
    <xf numFmtId="176" fontId="3" fillId="2" borderId="33" xfId="0" applyNumberFormat="1" applyFont="1" applyFill="1" applyBorder="1">
      <alignment vertical="center"/>
    </xf>
    <xf numFmtId="10" fontId="3" fillId="2" borderId="33" xfId="2" applyNumberFormat="1" applyFont="1" applyFill="1" applyBorder="1">
      <alignment vertical="center"/>
    </xf>
    <xf numFmtId="10" fontId="3" fillId="4" borderId="6" xfId="0" applyNumberFormat="1" applyFont="1" applyFill="1" applyBorder="1">
      <alignment vertical="center"/>
    </xf>
    <xf numFmtId="10" fontId="3" fillId="4" borderId="7" xfId="0" applyNumberFormat="1" applyFont="1" applyFill="1" applyBorder="1">
      <alignment vertical="center"/>
    </xf>
    <xf numFmtId="10" fontId="3" fillId="4" borderId="13" xfId="0" applyNumberFormat="1" applyFont="1" applyFill="1" applyBorder="1">
      <alignment vertical="center"/>
    </xf>
    <xf numFmtId="176" fontId="4" fillId="5" borderId="62" xfId="0" applyNumberFormat="1" applyFont="1" applyFill="1" applyBorder="1">
      <alignment vertical="center"/>
    </xf>
    <xf numFmtId="0" fontId="4" fillId="5" borderId="61" xfId="0" applyFont="1" applyFill="1" applyBorder="1">
      <alignment vertical="center"/>
    </xf>
    <xf numFmtId="0" fontId="4" fillId="5" borderId="63" xfId="0" applyFont="1" applyFill="1" applyBorder="1">
      <alignment vertical="center"/>
    </xf>
    <xf numFmtId="0" fontId="11" fillId="5" borderId="63" xfId="0" applyFont="1" applyFill="1" applyBorder="1" applyAlignment="1">
      <alignment horizontal="right" vertical="center"/>
    </xf>
    <xf numFmtId="10" fontId="3" fillId="2" borderId="4" xfId="2" applyNumberFormat="1" applyFont="1" applyFill="1" applyBorder="1">
      <alignment vertical="center"/>
    </xf>
    <xf numFmtId="10" fontId="3" fillId="2" borderId="52" xfId="2" applyNumberFormat="1" applyFont="1" applyFill="1" applyBorder="1">
      <alignment vertical="center"/>
    </xf>
    <xf numFmtId="176" fontId="4" fillId="5" borderId="64" xfId="0" applyNumberFormat="1" applyFont="1" applyFill="1" applyBorder="1">
      <alignment vertical="center"/>
    </xf>
    <xf numFmtId="0" fontId="4" fillId="5" borderId="65" xfId="0" applyFont="1" applyFill="1" applyBorder="1">
      <alignment vertical="center"/>
    </xf>
    <xf numFmtId="0" fontId="4" fillId="5" borderId="29" xfId="0" applyFont="1" applyFill="1" applyBorder="1">
      <alignment vertical="center"/>
    </xf>
    <xf numFmtId="0" fontId="11" fillId="5" borderId="29" xfId="0" applyFont="1" applyFill="1" applyBorder="1" applyAlignment="1">
      <alignment horizontal="right" vertical="center"/>
    </xf>
    <xf numFmtId="176" fontId="4" fillId="5" borderId="66" xfId="0" applyNumberFormat="1" applyFont="1" applyFill="1" applyBorder="1">
      <alignment vertical="center"/>
    </xf>
    <xf numFmtId="176" fontId="4" fillId="5" borderId="32" xfId="0" applyNumberFormat="1" applyFont="1" applyFill="1" applyBorder="1">
      <alignment vertical="center"/>
    </xf>
    <xf numFmtId="10" fontId="3" fillId="2" borderId="25" xfId="2" applyNumberFormat="1" applyFont="1" applyFill="1" applyBorder="1">
      <alignment vertical="center"/>
    </xf>
    <xf numFmtId="0" fontId="11" fillId="5" borderId="45" xfId="0" applyFont="1" applyFill="1" applyBorder="1" applyAlignment="1">
      <alignment horizontal="right" vertical="center"/>
    </xf>
    <xf numFmtId="176" fontId="4" fillId="5" borderId="67" xfId="0" applyNumberFormat="1" applyFont="1" applyFill="1" applyBorder="1">
      <alignment vertical="center"/>
    </xf>
    <xf numFmtId="176" fontId="4" fillId="5" borderId="68" xfId="0" applyNumberFormat="1" applyFont="1" applyFill="1" applyBorder="1">
      <alignment vertical="center"/>
    </xf>
    <xf numFmtId="10" fontId="3" fillId="4" borderId="12" xfId="2" applyNumberFormat="1" applyFont="1" applyFill="1" applyBorder="1">
      <alignment vertical="center"/>
    </xf>
    <xf numFmtId="0" fontId="3" fillId="2" borderId="47" xfId="0" applyFont="1" applyFill="1" applyBorder="1">
      <alignment vertical="center"/>
    </xf>
    <xf numFmtId="176" fontId="3" fillId="2" borderId="46" xfId="0" applyNumberFormat="1" applyFont="1" applyFill="1" applyBorder="1">
      <alignment vertical="center"/>
    </xf>
    <xf numFmtId="178" fontId="3" fillId="4" borderId="3" xfId="1" applyNumberFormat="1" applyFont="1" applyFill="1" applyBorder="1">
      <alignment vertical="center"/>
    </xf>
    <xf numFmtId="0" fontId="4" fillId="5" borderId="69" xfId="0" applyFont="1" applyFill="1" applyBorder="1">
      <alignment vertical="center"/>
    </xf>
    <xf numFmtId="0" fontId="4" fillId="5" borderId="70" xfId="0" applyFont="1" applyFill="1" applyBorder="1">
      <alignment vertical="center"/>
    </xf>
    <xf numFmtId="0" fontId="11" fillId="5" borderId="70" xfId="0" applyFont="1" applyFill="1" applyBorder="1" applyAlignment="1">
      <alignment horizontal="right" vertical="center"/>
    </xf>
    <xf numFmtId="176" fontId="4" fillId="5" borderId="71" xfId="0" applyNumberFormat="1" applyFont="1" applyFill="1" applyBorder="1">
      <alignment vertical="center"/>
    </xf>
    <xf numFmtId="176" fontId="4" fillId="5" borderId="72" xfId="0" applyNumberFormat="1" applyFont="1" applyFill="1" applyBorder="1">
      <alignment vertical="center"/>
    </xf>
    <xf numFmtId="38" fontId="3" fillId="2" borderId="0" xfId="0" applyNumberFormat="1" applyFont="1" applyFill="1">
      <alignment vertical="center"/>
    </xf>
    <xf numFmtId="0" fontId="3" fillId="2" borderId="40" xfId="0" applyFont="1" applyFill="1" applyBorder="1">
      <alignment vertical="center"/>
    </xf>
    <xf numFmtId="0" fontId="3" fillId="3" borderId="62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2" xfId="0" applyFont="1" applyFill="1" applyBorder="1">
      <alignment vertical="center"/>
    </xf>
    <xf numFmtId="0" fontId="3" fillId="3" borderId="63" xfId="0" applyFont="1" applyFill="1" applyBorder="1">
      <alignment vertical="center"/>
    </xf>
    <xf numFmtId="0" fontId="3" fillId="3" borderId="51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4" borderId="40" xfId="0" applyFont="1" applyFill="1" applyBorder="1">
      <alignment vertical="center"/>
    </xf>
    <xf numFmtId="0" fontId="3" fillId="3" borderId="77" xfId="0" applyFont="1" applyFill="1" applyBorder="1">
      <alignment vertical="center"/>
    </xf>
    <xf numFmtId="0" fontId="5" fillId="3" borderId="41" xfId="0" applyFont="1" applyFill="1" applyBorder="1" applyAlignment="1">
      <alignment horizontal="right" vertical="center"/>
    </xf>
    <xf numFmtId="0" fontId="4" fillId="2" borderId="76" xfId="0" applyFont="1" applyFill="1" applyBorder="1">
      <alignment vertical="center"/>
    </xf>
    <xf numFmtId="0" fontId="4" fillId="2" borderId="79" xfId="0" applyFont="1" applyFill="1" applyBorder="1">
      <alignment vertical="center"/>
    </xf>
    <xf numFmtId="0" fontId="3" fillId="2" borderId="63" xfId="0" applyFont="1" applyFill="1" applyBorder="1">
      <alignment vertical="center"/>
    </xf>
    <xf numFmtId="0" fontId="3" fillId="2" borderId="62" xfId="0" applyFont="1" applyFill="1" applyBorder="1">
      <alignment vertical="center"/>
    </xf>
    <xf numFmtId="0" fontId="5" fillId="2" borderId="63" xfId="0" applyFont="1" applyFill="1" applyBorder="1" applyAlignment="1">
      <alignment horizontal="right" vertical="center"/>
    </xf>
    <xf numFmtId="176" fontId="4" fillId="2" borderId="78" xfId="0" applyNumberFormat="1" applyFont="1" applyFill="1" applyBorder="1">
      <alignment vertical="center"/>
    </xf>
    <xf numFmtId="176" fontId="4" fillId="2" borderId="64" xfId="0" applyNumberFormat="1" applyFont="1" applyFill="1" applyBorder="1">
      <alignment vertical="center"/>
    </xf>
    <xf numFmtId="176" fontId="4" fillId="2" borderId="52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3" fillId="4" borderId="80" xfId="0" applyFont="1" applyFill="1" applyBorder="1">
      <alignment vertical="center"/>
    </xf>
    <xf numFmtId="0" fontId="4" fillId="4" borderId="60" xfId="0" applyFont="1" applyFill="1" applyBorder="1">
      <alignment vertical="center"/>
    </xf>
    <xf numFmtId="0" fontId="5" fillId="4" borderId="60" xfId="0" applyFont="1" applyFill="1" applyBorder="1" applyAlignment="1">
      <alignment horizontal="right" vertical="center"/>
    </xf>
    <xf numFmtId="176" fontId="5" fillId="4" borderId="4" xfId="1" applyNumberFormat="1" applyFont="1" applyFill="1" applyBorder="1">
      <alignment vertical="center"/>
    </xf>
    <xf numFmtId="176" fontId="5" fillId="4" borderId="18" xfId="1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176" fontId="3" fillId="4" borderId="4" xfId="0" applyNumberFormat="1" applyFont="1" applyFill="1" applyBorder="1">
      <alignment vertical="center"/>
    </xf>
    <xf numFmtId="176" fontId="3" fillId="4" borderId="30" xfId="0" applyNumberFormat="1" applyFont="1" applyFill="1" applyBorder="1">
      <alignment vertical="center"/>
    </xf>
    <xf numFmtId="0" fontId="3" fillId="4" borderId="59" xfId="0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0" fontId="3" fillId="2" borderId="81" xfId="0" applyFont="1" applyFill="1" applyBorder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0" fontId="3" fillId="2" borderId="80" xfId="0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6" fontId="3" fillId="2" borderId="59" xfId="0" applyNumberFormat="1" applyFont="1" applyFill="1" applyBorder="1" applyAlignment="1">
      <alignment horizontal="right" vertical="center"/>
    </xf>
    <xf numFmtId="0" fontId="3" fillId="2" borderId="45" xfId="0" applyFont="1" applyFill="1" applyBorder="1">
      <alignment vertical="center"/>
    </xf>
    <xf numFmtId="0" fontId="4" fillId="2" borderId="82" xfId="0" applyFont="1" applyFill="1" applyBorder="1">
      <alignment vertical="center"/>
    </xf>
    <xf numFmtId="0" fontId="3" fillId="2" borderId="67" xfId="0" applyFont="1" applyFill="1" applyBorder="1">
      <alignment vertical="center"/>
    </xf>
    <xf numFmtId="0" fontId="5" fillId="2" borderId="45" xfId="0" applyFont="1" applyFill="1" applyBorder="1" applyAlignment="1">
      <alignment horizontal="right" vertical="center"/>
    </xf>
    <xf numFmtId="0" fontId="4" fillId="4" borderId="10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176" fontId="3" fillId="4" borderId="25" xfId="0" applyNumberFormat="1" applyFont="1" applyFill="1" applyBorder="1">
      <alignment vertical="center"/>
    </xf>
    <xf numFmtId="0" fontId="4" fillId="4" borderId="69" xfId="0" applyFont="1" applyFill="1" applyBorder="1">
      <alignment vertical="center"/>
    </xf>
    <xf numFmtId="0" fontId="4" fillId="4" borderId="70" xfId="0" applyFont="1" applyFill="1" applyBorder="1">
      <alignment vertical="center"/>
    </xf>
    <xf numFmtId="0" fontId="11" fillId="4" borderId="70" xfId="0" applyFont="1" applyFill="1" applyBorder="1" applyAlignment="1">
      <alignment horizontal="right" vertical="center"/>
    </xf>
    <xf numFmtId="176" fontId="4" fillId="4" borderId="71" xfId="0" applyNumberFormat="1" applyFont="1" applyFill="1" applyBorder="1">
      <alignment vertical="center"/>
    </xf>
    <xf numFmtId="176" fontId="4" fillId="4" borderId="72" xfId="0" applyNumberFormat="1" applyFont="1" applyFill="1" applyBorder="1">
      <alignment vertical="center"/>
    </xf>
    <xf numFmtId="0" fontId="3" fillId="3" borderId="23" xfId="0" applyFont="1" applyFill="1" applyBorder="1" applyAlignment="1">
      <alignment horizontal="center" vertical="center"/>
    </xf>
    <xf numFmtId="176" fontId="3" fillId="4" borderId="3" xfId="0" applyNumberFormat="1" applyFont="1" applyFill="1" applyBorder="1">
      <alignment vertical="center"/>
    </xf>
    <xf numFmtId="10" fontId="3" fillId="4" borderId="3" xfId="0" applyNumberFormat="1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50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3" fillId="6" borderId="6" xfId="0" applyFont="1" applyFill="1" applyBorder="1">
      <alignment vertical="center"/>
    </xf>
    <xf numFmtId="0" fontId="13" fillId="4" borderId="0" xfId="0" applyFont="1" applyFill="1">
      <alignment vertical="center"/>
    </xf>
    <xf numFmtId="0" fontId="9" fillId="7" borderId="3" xfId="0" applyFont="1" applyFill="1" applyBorder="1" applyAlignment="1">
      <alignment horizontal="center" vertical="center" wrapText="1"/>
    </xf>
    <xf numFmtId="38" fontId="3" fillId="4" borderId="12" xfId="1" applyFont="1" applyFill="1" applyBorder="1" applyAlignment="1">
      <alignment vertical="center"/>
    </xf>
    <xf numFmtId="177" fontId="3" fillId="2" borderId="3" xfId="2" applyNumberFormat="1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8" fontId="3" fillId="4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4" fillId="4" borderId="58" xfId="0" applyFont="1" applyFill="1" applyBorder="1">
      <alignment vertical="center"/>
    </xf>
    <xf numFmtId="10" fontId="3" fillId="4" borderId="36" xfId="2" applyNumberFormat="1" applyFont="1" applyFill="1" applyBorder="1">
      <alignment vertical="center"/>
    </xf>
    <xf numFmtId="176" fontId="3" fillId="4" borderId="11" xfId="1" applyNumberFormat="1" applyFont="1" applyFill="1" applyBorder="1">
      <alignment vertical="center"/>
    </xf>
    <xf numFmtId="0" fontId="3" fillId="4" borderId="38" xfId="0" applyFont="1" applyFill="1" applyBorder="1" applyAlignment="1">
      <alignment vertical="center"/>
    </xf>
    <xf numFmtId="0" fontId="4" fillId="4" borderId="40" xfId="0" applyFont="1" applyFill="1" applyBorder="1">
      <alignment vertical="center"/>
    </xf>
    <xf numFmtId="38" fontId="4" fillId="4" borderId="40" xfId="1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3" fillId="4" borderId="7" xfId="0" applyFont="1" applyFill="1" applyBorder="1">
      <alignment vertical="center"/>
    </xf>
    <xf numFmtId="10" fontId="4" fillId="4" borderId="12" xfId="2" applyNumberFormat="1" applyFont="1" applyFill="1" applyBorder="1">
      <alignment vertical="center"/>
    </xf>
    <xf numFmtId="0" fontId="3" fillId="4" borderId="84" xfId="0" applyFont="1" applyFill="1" applyBorder="1">
      <alignment vertical="center"/>
    </xf>
    <xf numFmtId="38" fontId="3" fillId="4" borderId="33" xfId="1" applyFont="1" applyFill="1" applyBorder="1">
      <alignment vertical="center"/>
    </xf>
    <xf numFmtId="0" fontId="3" fillId="4" borderId="34" xfId="0" applyFont="1" applyFill="1" applyBorder="1" applyAlignment="1">
      <alignment vertical="center"/>
    </xf>
    <xf numFmtId="10" fontId="3" fillId="4" borderId="52" xfId="0" applyNumberFormat="1" applyFont="1" applyFill="1" applyBorder="1">
      <alignment vertical="center"/>
    </xf>
    <xf numFmtId="177" fontId="3" fillId="4" borderId="12" xfId="2" applyNumberFormat="1" applyFont="1" applyFill="1" applyBorder="1" applyAlignment="1">
      <alignment vertical="center"/>
    </xf>
    <xf numFmtId="177" fontId="0" fillId="0" borderId="14" xfId="2" applyNumberFormat="1" applyFont="1" applyBorder="1" applyAlignment="1">
      <alignment vertical="center"/>
    </xf>
    <xf numFmtId="9" fontId="3" fillId="4" borderId="12" xfId="2" applyFont="1" applyFill="1" applyBorder="1" applyAlignment="1">
      <alignment vertical="center"/>
    </xf>
    <xf numFmtId="9" fontId="0" fillId="0" borderId="14" xfId="2" applyFont="1" applyBorder="1" applyAlignment="1">
      <alignment vertical="center"/>
    </xf>
    <xf numFmtId="178" fontId="3" fillId="4" borderId="5" xfId="1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38" fontId="3" fillId="4" borderId="39" xfId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8" fontId="3" fillId="4" borderId="36" xfId="1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right" vertical="center"/>
    </xf>
    <xf numFmtId="0" fontId="0" fillId="4" borderId="38" xfId="0" applyFill="1" applyBorder="1" applyAlignment="1">
      <alignment horizontal="right" vertical="center"/>
    </xf>
    <xf numFmtId="38" fontId="3" fillId="4" borderId="12" xfId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4" borderId="36" xfId="0" applyFont="1" applyFill="1" applyBorder="1" applyAlignment="1">
      <alignment vertical="center"/>
    </xf>
    <xf numFmtId="0" fontId="3" fillId="4" borderId="84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38" fontId="4" fillId="3" borderId="33" xfId="0" applyNumberFormat="1" applyFont="1" applyFill="1" applyBorder="1" applyAlignment="1">
      <alignment vertical="center"/>
    </xf>
    <xf numFmtId="38" fontId="4" fillId="3" borderId="41" xfId="0" applyNumberFormat="1" applyFont="1" applyFill="1" applyBorder="1" applyAlignment="1">
      <alignment vertical="center"/>
    </xf>
    <xf numFmtId="38" fontId="3" fillId="2" borderId="5" xfId="0" applyNumberFormat="1" applyFont="1" applyFill="1" applyBorder="1" applyAlignment="1">
      <alignment vertical="center"/>
    </xf>
    <xf numFmtId="38" fontId="3" fillId="2" borderId="0" xfId="0" applyNumberFormat="1" applyFont="1" applyFill="1" applyBorder="1" applyAlignment="1">
      <alignment vertical="center"/>
    </xf>
    <xf numFmtId="38" fontId="3" fillId="2" borderId="83" xfId="0" applyNumberFormat="1" applyFont="1" applyFill="1" applyBorder="1" applyAlignment="1">
      <alignment vertical="center"/>
    </xf>
    <xf numFmtId="38" fontId="3" fillId="2" borderId="49" xfId="0" applyNumberFormat="1" applyFont="1" applyFill="1" applyBorder="1" applyAlignment="1">
      <alignment vertical="center"/>
    </xf>
    <xf numFmtId="38" fontId="4" fillId="3" borderId="62" xfId="0" applyNumberFormat="1" applyFont="1" applyFill="1" applyBorder="1" applyAlignment="1">
      <alignment vertical="center"/>
    </xf>
    <xf numFmtId="38" fontId="4" fillId="3" borderId="63" xfId="0" applyNumberFormat="1" applyFont="1" applyFill="1" applyBorder="1" applyAlignment="1">
      <alignment vertical="center"/>
    </xf>
    <xf numFmtId="0" fontId="6" fillId="8" borderId="73" xfId="0" applyNumberFormat="1" applyFont="1" applyFill="1" applyBorder="1" applyAlignment="1">
      <alignment vertical="center"/>
    </xf>
    <xf numFmtId="0" fontId="12" fillId="8" borderId="74" xfId="0" applyNumberFormat="1" applyFont="1" applyFill="1" applyBorder="1" applyAlignment="1">
      <alignment vertical="center"/>
    </xf>
    <xf numFmtId="0" fontId="8" fillId="8" borderId="74" xfId="0" applyFont="1" applyFill="1" applyBorder="1" applyAlignment="1">
      <alignment vertical="center"/>
    </xf>
    <xf numFmtId="0" fontId="8" fillId="8" borderId="75" xfId="0" applyFont="1" applyFill="1" applyBorder="1" applyAlignment="1">
      <alignment vertical="center"/>
    </xf>
    <xf numFmtId="38" fontId="3" fillId="2" borderId="12" xfId="0" applyNumberFormat="1" applyFont="1" applyFill="1" applyBorder="1" applyAlignment="1">
      <alignment vertical="center"/>
    </xf>
    <xf numFmtId="38" fontId="3" fillId="2" borderId="15" xfId="0" applyNumberFormat="1" applyFont="1" applyFill="1" applyBorder="1" applyAlignment="1">
      <alignment vertical="center"/>
    </xf>
    <xf numFmtId="38" fontId="3" fillId="2" borderId="8" xfId="0" applyNumberFormat="1" applyFont="1" applyFill="1" applyBorder="1" applyAlignment="1">
      <alignment vertical="center"/>
    </xf>
    <xf numFmtId="38" fontId="3" fillId="2" borderId="16" xfId="0" applyNumberFormat="1" applyFont="1" applyFill="1" applyBorder="1" applyAlignment="1">
      <alignment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5050"/>
      <color rgb="FFFF99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3"/>
  <sheetViews>
    <sheetView tabSelected="1" workbookViewId="0">
      <selection activeCell="F32" sqref="F32:T32"/>
    </sheetView>
  </sheetViews>
  <sheetFormatPr defaultRowHeight="11.25" x14ac:dyDescent="0.15"/>
  <cols>
    <col min="1" max="1" width="0.875" style="33" customWidth="1"/>
    <col min="2" max="2" width="2.875" style="33" customWidth="1"/>
    <col min="3" max="3" width="31.375" style="33" bestFit="1" customWidth="1"/>
    <col min="4" max="4" width="16.125" style="33" customWidth="1"/>
    <col min="5" max="5" width="3.125" style="33" bestFit="1" customWidth="1"/>
    <col min="6" max="40" width="3.75" style="33" customWidth="1"/>
    <col min="41" max="56" width="3.75" style="33" bestFit="1" customWidth="1"/>
    <col min="57" max="16384" width="9" style="33"/>
  </cols>
  <sheetData>
    <row r="1" spans="2:20" ht="3.75" customHeight="1" x14ac:dyDescent="0.15"/>
    <row r="2" spans="2:20" ht="13.5" x14ac:dyDescent="0.15">
      <c r="B2" s="47" t="s">
        <v>151</v>
      </c>
    </row>
    <row r="3" spans="2:20" ht="3.75" customHeight="1" x14ac:dyDescent="0.15"/>
    <row r="4" spans="2:20" ht="13.5" customHeight="1" x14ac:dyDescent="0.15">
      <c r="B4" s="40" t="s">
        <v>128</v>
      </c>
      <c r="C4" s="44"/>
      <c r="D4" s="40" t="s">
        <v>141</v>
      </c>
      <c r="E4" s="46"/>
      <c r="F4" s="40" t="s">
        <v>32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6"/>
    </row>
    <row r="5" spans="2:20" ht="13.5" customHeight="1" x14ac:dyDescent="0.15">
      <c r="B5" s="42"/>
      <c r="C5" s="34" t="s">
        <v>58</v>
      </c>
      <c r="D5" s="274"/>
      <c r="E5" s="275"/>
      <c r="F5" s="262" t="s">
        <v>27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</row>
    <row r="6" spans="2:20" ht="13.5" customHeight="1" x14ac:dyDescent="0.15">
      <c r="B6" s="42"/>
      <c r="C6" s="38" t="s">
        <v>60</v>
      </c>
      <c r="D6" s="72"/>
      <c r="E6" s="232" t="s">
        <v>0</v>
      </c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</row>
    <row r="7" spans="2:20" ht="13.5" customHeight="1" x14ac:dyDescent="0.15">
      <c r="B7" s="42"/>
      <c r="C7" s="54" t="s">
        <v>59</v>
      </c>
      <c r="D7" s="54"/>
      <c r="E7" s="234" t="s">
        <v>6</v>
      </c>
      <c r="F7" s="268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</row>
    <row r="8" spans="2:20" ht="13.5" customHeight="1" x14ac:dyDescent="0.15">
      <c r="B8" s="40" t="s">
        <v>129</v>
      </c>
      <c r="C8" s="44"/>
      <c r="D8" s="40" t="s">
        <v>141</v>
      </c>
      <c r="E8" s="46"/>
      <c r="F8" s="271" t="s">
        <v>32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3"/>
    </row>
    <row r="9" spans="2:20" ht="13.5" customHeight="1" x14ac:dyDescent="0.15">
      <c r="B9" s="41"/>
      <c r="C9" s="34" t="s">
        <v>61</v>
      </c>
      <c r="D9" s="129"/>
      <c r="E9" s="231" t="s">
        <v>0</v>
      </c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4"/>
    </row>
    <row r="10" spans="2:20" ht="13.5" customHeight="1" x14ac:dyDescent="0.15">
      <c r="B10" s="42"/>
      <c r="C10" s="38" t="s">
        <v>130</v>
      </c>
      <c r="D10" s="72"/>
      <c r="E10" s="232" t="s">
        <v>0</v>
      </c>
      <c r="F10" s="278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80"/>
    </row>
    <row r="11" spans="2:20" ht="13.5" customHeight="1" x14ac:dyDescent="0.15">
      <c r="B11" s="40" t="s">
        <v>132</v>
      </c>
      <c r="C11" s="44"/>
      <c r="D11" s="40" t="s">
        <v>141</v>
      </c>
      <c r="E11" s="46"/>
      <c r="F11" s="271" t="s">
        <v>32</v>
      </c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3"/>
    </row>
    <row r="12" spans="2:20" ht="13.5" customHeight="1" x14ac:dyDescent="0.15">
      <c r="B12" s="41"/>
      <c r="C12" s="34" t="s">
        <v>131</v>
      </c>
      <c r="D12" s="129"/>
      <c r="E12" s="28" t="s">
        <v>0</v>
      </c>
      <c r="F12" s="262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4"/>
    </row>
    <row r="13" spans="2:20" ht="13.5" customHeight="1" x14ac:dyDescent="0.15">
      <c r="B13" s="42"/>
      <c r="C13" s="38" t="s">
        <v>145</v>
      </c>
      <c r="D13" s="276" t="s">
        <v>133</v>
      </c>
      <c r="E13" s="277"/>
      <c r="F13" s="265" t="s">
        <v>142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7"/>
    </row>
    <row r="14" spans="2:20" ht="13.5" customHeight="1" x14ac:dyDescent="0.15">
      <c r="B14" s="42"/>
      <c r="C14" s="38" t="s">
        <v>146</v>
      </c>
      <c r="D14" s="276" t="s">
        <v>168</v>
      </c>
      <c r="E14" s="277"/>
      <c r="F14" s="278" t="s">
        <v>154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80"/>
    </row>
    <row r="15" spans="2:20" ht="13.5" customHeight="1" x14ac:dyDescent="0.15">
      <c r="B15" s="40" t="s">
        <v>140</v>
      </c>
      <c r="C15" s="44"/>
      <c r="D15" s="40" t="s">
        <v>141</v>
      </c>
      <c r="E15" s="235"/>
      <c r="F15" s="281" t="s">
        <v>32</v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3"/>
    </row>
    <row r="16" spans="2:20" ht="13.5" customHeight="1" x14ac:dyDescent="0.15">
      <c r="B16" s="42"/>
      <c r="C16" s="34" t="s">
        <v>78</v>
      </c>
      <c r="D16" s="129"/>
      <c r="E16" s="231" t="s">
        <v>6</v>
      </c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</row>
    <row r="17" spans="2:20" ht="13.5" customHeight="1" x14ac:dyDescent="0.15">
      <c r="B17" s="43"/>
      <c r="C17" s="54" t="s">
        <v>79</v>
      </c>
      <c r="D17" s="240"/>
      <c r="E17" s="234"/>
      <c r="F17" s="278" t="s">
        <v>158</v>
      </c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80"/>
    </row>
    <row r="18" spans="2:20" ht="13.5" customHeight="1" x14ac:dyDescent="0.15">
      <c r="B18" s="40" t="s">
        <v>139</v>
      </c>
      <c r="C18" s="44"/>
      <c r="D18" s="40" t="s">
        <v>141</v>
      </c>
      <c r="E18" s="235"/>
      <c r="F18" s="271" t="s">
        <v>32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3"/>
    </row>
    <row r="19" spans="2:20" ht="13.5" customHeight="1" x14ac:dyDescent="0.15">
      <c r="B19" s="42"/>
      <c r="C19" s="34" t="s">
        <v>147</v>
      </c>
      <c r="D19" s="258" t="s">
        <v>169</v>
      </c>
      <c r="E19" s="259"/>
      <c r="F19" s="262" t="s">
        <v>143</v>
      </c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4"/>
    </row>
    <row r="20" spans="2:20" ht="13.5" customHeight="1" x14ac:dyDescent="0.15">
      <c r="B20" s="43"/>
      <c r="C20" s="54" t="s">
        <v>148</v>
      </c>
      <c r="D20" s="260" t="s">
        <v>170</v>
      </c>
      <c r="E20" s="261"/>
      <c r="F20" s="278" t="s">
        <v>162</v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80"/>
    </row>
    <row r="21" spans="2:20" ht="13.5" customHeight="1" x14ac:dyDescent="0.15">
      <c r="B21" s="40" t="s">
        <v>144</v>
      </c>
      <c r="C21" s="44"/>
      <c r="D21" s="40" t="s">
        <v>141</v>
      </c>
      <c r="E21" s="235"/>
      <c r="F21" s="271" t="s">
        <v>32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/>
    </row>
    <row r="22" spans="2:20" ht="13.5" customHeight="1" x14ac:dyDescent="0.15">
      <c r="B22" s="43"/>
      <c r="C22" s="76" t="s">
        <v>33</v>
      </c>
      <c r="D22" s="129"/>
      <c r="E22" s="231" t="s">
        <v>0</v>
      </c>
      <c r="F22" s="284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</row>
    <row r="23" spans="2:20" ht="13.5" customHeight="1" x14ac:dyDescent="0.15">
      <c r="B23" s="40" t="s">
        <v>149</v>
      </c>
      <c r="C23" s="44"/>
      <c r="D23" s="40" t="s">
        <v>141</v>
      </c>
      <c r="E23" s="235"/>
      <c r="F23" s="271" t="s">
        <v>32</v>
      </c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3"/>
    </row>
    <row r="24" spans="2:20" ht="13.5" customHeight="1" x14ac:dyDescent="0.15">
      <c r="B24" s="43"/>
      <c r="C24" s="76" t="s">
        <v>39</v>
      </c>
      <c r="D24" s="249"/>
      <c r="E24" s="250" t="s">
        <v>0</v>
      </c>
      <c r="F24" s="284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6"/>
    </row>
    <row r="25" spans="2:20" ht="13.5" x14ac:dyDescent="0.15">
      <c r="B25" s="113"/>
      <c r="C25" s="31"/>
      <c r="D25" s="236"/>
      <c r="E25" s="237"/>
      <c r="F25" s="269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2:20" ht="13.5" customHeight="1" x14ac:dyDescent="0.15">
      <c r="B26" s="40" t="s">
        <v>70</v>
      </c>
      <c r="C26" s="44"/>
      <c r="D26" s="40"/>
      <c r="E26" s="46"/>
      <c r="F26" s="271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9"/>
    </row>
    <row r="27" spans="2:20" ht="13.5" customHeight="1" x14ac:dyDescent="0.15">
      <c r="B27" s="41"/>
      <c r="C27" s="61" t="s">
        <v>134</v>
      </c>
      <c r="D27" s="62">
        <f>(D6*0.03+60000)*1.1</f>
        <v>66000</v>
      </c>
      <c r="E27" s="242" t="s">
        <v>0</v>
      </c>
      <c r="F27" s="262" t="s">
        <v>136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1"/>
    </row>
    <row r="28" spans="2:20" ht="13.5" customHeight="1" x14ac:dyDescent="0.15">
      <c r="B28" s="41"/>
      <c r="C28" s="178" t="s">
        <v>135</v>
      </c>
      <c r="D28" s="128">
        <f>D6*0.05</f>
        <v>0</v>
      </c>
      <c r="E28" s="233" t="s">
        <v>0</v>
      </c>
      <c r="F28" s="265" t="s">
        <v>137</v>
      </c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3"/>
    </row>
    <row r="29" spans="2:20" ht="13.5" customHeight="1" x14ac:dyDescent="0.15">
      <c r="B29" s="41"/>
      <c r="C29" s="38" t="s">
        <v>152</v>
      </c>
      <c r="D29" s="252">
        <f>IF(D13="低（3％）",3%,IF(D13="中（10％）",10%,15%))</f>
        <v>0.03</v>
      </c>
      <c r="E29" s="253"/>
      <c r="F29" s="265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3"/>
    </row>
    <row r="30" spans="2:20" ht="13.5" customHeight="1" x14ac:dyDescent="0.15">
      <c r="B30" s="42"/>
      <c r="C30" s="38" t="s">
        <v>153</v>
      </c>
      <c r="D30" s="252">
        <f>IF(D14="低（0.5％）",0.5%,IF(D14="中（1％）",1%,3%))</f>
        <v>5.0000000000000001E-3</v>
      </c>
      <c r="E30" s="253"/>
      <c r="F30" s="265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3"/>
    </row>
    <row r="31" spans="2:20" ht="13.5" customHeight="1" x14ac:dyDescent="0.15">
      <c r="B31" s="42"/>
      <c r="C31" s="38" t="s">
        <v>138</v>
      </c>
      <c r="D31" s="72">
        <f>D12*0.2</f>
        <v>0</v>
      </c>
      <c r="E31" s="232" t="s">
        <v>0</v>
      </c>
      <c r="F31" s="265" t="s">
        <v>157</v>
      </c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3"/>
    </row>
    <row r="32" spans="2:20" ht="13.5" customHeight="1" x14ac:dyDescent="0.15">
      <c r="B32" s="42"/>
      <c r="C32" s="38" t="s">
        <v>159</v>
      </c>
      <c r="D32" s="254">
        <f>IF(D19="低（30％）",30%,IF(D19="中（50％）",50%,70%))</f>
        <v>0.3</v>
      </c>
      <c r="E32" s="255"/>
      <c r="F32" s="265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3"/>
    </row>
    <row r="33" spans="2:20" ht="13.5" customHeight="1" x14ac:dyDescent="0.15">
      <c r="B33" s="42"/>
      <c r="C33" s="38" t="s">
        <v>163</v>
      </c>
      <c r="D33" s="72">
        <f>(D6+D27)*D32</f>
        <v>19800</v>
      </c>
      <c r="E33" s="232" t="s">
        <v>0</v>
      </c>
      <c r="F33" s="265" t="s">
        <v>164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3"/>
    </row>
    <row r="34" spans="2:20" ht="13.5" customHeight="1" x14ac:dyDescent="0.15">
      <c r="B34" s="42"/>
      <c r="C34" s="38" t="s">
        <v>160</v>
      </c>
      <c r="D34" s="229">
        <f>IF(D20="SRC・RC（47年）",47,IF(D20="鉄骨（34年）",34,22))</f>
        <v>22</v>
      </c>
      <c r="E34" s="232" t="s">
        <v>6</v>
      </c>
      <c r="F34" s="265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3"/>
    </row>
    <row r="35" spans="2:20" ht="13.5" customHeight="1" x14ac:dyDescent="0.15">
      <c r="B35" s="42"/>
      <c r="C35" s="38" t="s">
        <v>25</v>
      </c>
      <c r="D35" s="72">
        <f>ROUNDDOWN(D34-D7+D7*0.2,0)</f>
        <v>22</v>
      </c>
      <c r="E35" s="232" t="s">
        <v>6</v>
      </c>
      <c r="F35" s="265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3"/>
    </row>
    <row r="36" spans="2:20" ht="13.5" customHeight="1" x14ac:dyDescent="0.15">
      <c r="B36" s="42"/>
      <c r="C36" s="36" t="s">
        <v>161</v>
      </c>
      <c r="D36" s="256">
        <f>VLOOKUP(D35,☆引数☆!G6:H72,2,FALSE)</f>
        <v>4.5999999999999999E-2</v>
      </c>
      <c r="E36" s="257"/>
      <c r="F36" s="265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3"/>
    </row>
    <row r="37" spans="2:20" ht="13.5" x14ac:dyDescent="0.15">
      <c r="B37" s="42"/>
      <c r="C37" s="39" t="s">
        <v>37</v>
      </c>
      <c r="D37" s="72">
        <f>VLOOKUP(D24,☆引数☆!J5:N11,5,TRUE)</f>
        <v>550000</v>
      </c>
      <c r="E37" s="29" t="s">
        <v>0</v>
      </c>
      <c r="F37" s="265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3"/>
    </row>
    <row r="38" spans="2:20" ht="13.5" x14ac:dyDescent="0.15">
      <c r="B38" s="42"/>
      <c r="C38" s="39" t="s">
        <v>38</v>
      </c>
      <c r="D38" s="72">
        <f>D24-D37</f>
        <v>-550000</v>
      </c>
      <c r="E38" s="29" t="s">
        <v>0</v>
      </c>
      <c r="F38" s="265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3"/>
    </row>
    <row r="39" spans="2:20" ht="13.5" x14ac:dyDescent="0.15">
      <c r="B39" s="42"/>
      <c r="C39" s="39" t="s">
        <v>150</v>
      </c>
      <c r="D39" s="72">
        <f>D24*0.15</f>
        <v>0</v>
      </c>
      <c r="E39" s="29" t="s">
        <v>0</v>
      </c>
      <c r="F39" s="265" t="s">
        <v>165</v>
      </c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3"/>
    </row>
    <row r="40" spans="2:20" ht="13.5" x14ac:dyDescent="0.15">
      <c r="B40" s="42"/>
      <c r="C40" s="39" t="s">
        <v>97</v>
      </c>
      <c r="D40" s="72">
        <f>IF(D38-D39&gt;0,D38-D39,0)</f>
        <v>0</v>
      </c>
      <c r="E40" s="29" t="s">
        <v>0</v>
      </c>
      <c r="F40" s="265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3"/>
    </row>
    <row r="41" spans="2:20" ht="13.5" x14ac:dyDescent="0.15">
      <c r="B41" s="42"/>
      <c r="C41" s="39" t="s">
        <v>100</v>
      </c>
      <c r="D41" s="161">
        <f>VLOOKUP(D40,☆引数☆!P6:R12,2,TRUE)</f>
        <v>0.15104999999999999</v>
      </c>
      <c r="E41" s="29" t="s">
        <v>0</v>
      </c>
      <c r="F41" s="265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3"/>
    </row>
    <row r="42" spans="2:20" ht="13.5" x14ac:dyDescent="0.15">
      <c r="B42" s="42"/>
      <c r="C42" s="39" t="s">
        <v>101</v>
      </c>
      <c r="D42" s="72">
        <f>VLOOKUP(D40,☆引数☆!P6:R12,3,TRUE)</f>
        <v>0</v>
      </c>
      <c r="E42" s="29" t="s">
        <v>0</v>
      </c>
      <c r="F42" s="265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3"/>
    </row>
    <row r="43" spans="2:20" ht="13.5" x14ac:dyDescent="0.15">
      <c r="B43" s="43"/>
      <c r="C43" s="246" t="s">
        <v>102</v>
      </c>
      <c r="D43" s="73">
        <f>D40*D41-D42</f>
        <v>0</v>
      </c>
      <c r="E43" s="27" t="s">
        <v>0</v>
      </c>
      <c r="F43" s="268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94"/>
    </row>
    <row r="45" spans="2:20" x14ac:dyDescent="0.15">
      <c r="B45" s="98" t="s">
        <v>62</v>
      </c>
      <c r="C45" s="100"/>
      <c r="D45" s="100"/>
      <c r="E45" s="10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2:20" x14ac:dyDescent="0.15">
      <c r="B46" s="102"/>
      <c r="C46" s="48" t="s">
        <v>10</v>
      </c>
      <c r="D46" s="66">
        <f>D12*12</f>
        <v>0</v>
      </c>
      <c r="E46" s="49" t="s">
        <v>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 x14ac:dyDescent="0.15">
      <c r="B47" s="102"/>
      <c r="C47" s="50" t="s">
        <v>71</v>
      </c>
      <c r="D47" s="67">
        <f>-D46*D29</f>
        <v>0</v>
      </c>
      <c r="E47" s="51" t="s">
        <v>0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 x14ac:dyDescent="0.15">
      <c r="B48" s="102"/>
      <c r="C48" s="60" t="s">
        <v>72</v>
      </c>
      <c r="D48" s="68">
        <f>-D46*D30</f>
        <v>0</v>
      </c>
      <c r="E48" s="239" t="s">
        <v>0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40" x14ac:dyDescent="0.15">
      <c r="B49" s="102"/>
      <c r="C49" s="50" t="s">
        <v>155</v>
      </c>
      <c r="D49" s="67">
        <f>D31*12</f>
        <v>0</v>
      </c>
      <c r="E49" s="51" t="s">
        <v>0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40" x14ac:dyDescent="0.15">
      <c r="B50" s="102"/>
      <c r="C50" s="50" t="s">
        <v>26</v>
      </c>
      <c r="D50" s="67">
        <f>D33*D36</f>
        <v>910.8</v>
      </c>
      <c r="E50" s="51" t="s">
        <v>0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40" x14ac:dyDescent="0.15">
      <c r="B51" s="102"/>
      <c r="C51" s="50" t="s">
        <v>84</v>
      </c>
      <c r="D51" s="244">
        <f>D33</f>
        <v>19800</v>
      </c>
      <c r="E51" s="51" t="s">
        <v>0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40" x14ac:dyDescent="0.15">
      <c r="B52" s="102"/>
      <c r="C52" s="50" t="s">
        <v>85</v>
      </c>
      <c r="D52" s="244">
        <f>D6+D27-D51</f>
        <v>46200</v>
      </c>
      <c r="E52" s="51" t="s">
        <v>0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40" x14ac:dyDescent="0.15">
      <c r="B53" s="226"/>
      <c r="C53" s="243" t="s">
        <v>90</v>
      </c>
      <c r="D53" s="244">
        <f>D22</f>
        <v>0</v>
      </c>
      <c r="E53" s="245" t="s">
        <v>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40" x14ac:dyDescent="0.15">
      <c r="B54" s="226"/>
      <c r="C54" s="50" t="s">
        <v>112</v>
      </c>
      <c r="D54" s="67">
        <f>D24</f>
        <v>0</v>
      </c>
      <c r="E54" s="51" t="s">
        <v>0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40" x14ac:dyDescent="0.15">
      <c r="B55" s="102"/>
      <c r="C55" s="50" t="s">
        <v>97</v>
      </c>
      <c r="D55" s="67">
        <f>'1.入力'!D40</f>
        <v>0</v>
      </c>
      <c r="E55" s="51" t="s">
        <v>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40" x14ac:dyDescent="0.15">
      <c r="B56" s="102"/>
      <c r="C56" s="50" t="s">
        <v>113</v>
      </c>
      <c r="D56" s="247">
        <f>'1.入力'!D41</f>
        <v>0.15104999999999999</v>
      </c>
      <c r="E56" s="51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40" x14ac:dyDescent="0.15">
      <c r="B57" s="102"/>
      <c r="C57" s="52" t="s">
        <v>102</v>
      </c>
      <c r="D57" s="74">
        <f>'1.入力'!D43</f>
        <v>0</v>
      </c>
      <c r="E57" s="53" t="s">
        <v>0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9" spans="2:40" x14ac:dyDescent="0.15">
      <c r="B59" s="98" t="s">
        <v>62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1"/>
    </row>
    <row r="60" spans="2:40" x14ac:dyDescent="0.15">
      <c r="B60" s="102"/>
      <c r="C60" s="21" t="s">
        <v>167</v>
      </c>
      <c r="D60" s="63"/>
      <c r="E60" s="63"/>
      <c r="F60" s="81">
        <v>1</v>
      </c>
      <c r="G60" s="2">
        <v>2</v>
      </c>
      <c r="H60" s="2">
        <v>3</v>
      </c>
      <c r="I60" s="2">
        <v>4</v>
      </c>
      <c r="J60" s="2">
        <v>5</v>
      </c>
      <c r="K60" s="2">
        <v>6</v>
      </c>
      <c r="L60" s="2">
        <v>7</v>
      </c>
      <c r="M60" s="2">
        <v>8</v>
      </c>
      <c r="N60" s="2">
        <v>9</v>
      </c>
      <c r="O60" s="2">
        <v>10</v>
      </c>
      <c r="P60" s="2">
        <v>11</v>
      </c>
      <c r="Q60" s="2">
        <v>12</v>
      </c>
      <c r="R60" s="2">
        <v>13</v>
      </c>
      <c r="S60" s="2">
        <v>14</v>
      </c>
      <c r="T60" s="2">
        <v>15</v>
      </c>
      <c r="U60" s="2">
        <v>16</v>
      </c>
      <c r="V60" s="2">
        <v>17</v>
      </c>
      <c r="W60" s="2">
        <v>18</v>
      </c>
      <c r="X60" s="2">
        <v>19</v>
      </c>
      <c r="Y60" s="2">
        <v>20</v>
      </c>
      <c r="Z60" s="2">
        <v>21</v>
      </c>
      <c r="AA60" s="2">
        <v>22</v>
      </c>
      <c r="AB60" s="2">
        <v>23</v>
      </c>
      <c r="AC60" s="2">
        <v>24</v>
      </c>
      <c r="AD60" s="2">
        <v>25</v>
      </c>
      <c r="AE60" s="2">
        <v>26</v>
      </c>
      <c r="AF60" s="2">
        <v>27</v>
      </c>
      <c r="AG60" s="2">
        <v>28</v>
      </c>
      <c r="AH60" s="2">
        <v>29</v>
      </c>
      <c r="AI60" s="2">
        <v>30</v>
      </c>
      <c r="AJ60" s="2">
        <v>31</v>
      </c>
      <c r="AK60" s="2">
        <v>32</v>
      </c>
      <c r="AL60" s="2">
        <v>33</v>
      </c>
      <c r="AM60" s="2">
        <v>34</v>
      </c>
      <c r="AN60" s="2">
        <v>35</v>
      </c>
    </row>
    <row r="61" spans="2:40" x14ac:dyDescent="0.15">
      <c r="B61" s="102"/>
      <c r="C61" s="34" t="s">
        <v>83</v>
      </c>
      <c r="D61" s="35"/>
      <c r="E61" s="35"/>
      <c r="F61" s="82" t="e">
        <f t="shared" ref="F61:AN61" si="0">SUM(F62:F63)</f>
        <v>#NUM!</v>
      </c>
      <c r="G61" s="82" t="e">
        <f t="shared" si="0"/>
        <v>#NUM!</v>
      </c>
      <c r="H61" s="82" t="e">
        <f t="shared" si="0"/>
        <v>#NUM!</v>
      </c>
      <c r="I61" s="82" t="e">
        <f t="shared" si="0"/>
        <v>#NUM!</v>
      </c>
      <c r="J61" s="82" t="e">
        <f t="shared" si="0"/>
        <v>#NUM!</v>
      </c>
      <c r="K61" s="82" t="e">
        <f t="shared" si="0"/>
        <v>#NUM!</v>
      </c>
      <c r="L61" s="82" t="e">
        <f t="shared" si="0"/>
        <v>#NUM!</v>
      </c>
      <c r="M61" s="82" t="e">
        <f t="shared" si="0"/>
        <v>#NUM!</v>
      </c>
      <c r="N61" s="82" t="e">
        <f t="shared" si="0"/>
        <v>#NUM!</v>
      </c>
      <c r="O61" s="82" t="e">
        <f t="shared" si="0"/>
        <v>#NUM!</v>
      </c>
      <c r="P61" s="82" t="e">
        <f t="shared" si="0"/>
        <v>#NUM!</v>
      </c>
      <c r="Q61" s="82" t="e">
        <f t="shared" si="0"/>
        <v>#NUM!</v>
      </c>
      <c r="R61" s="82" t="e">
        <f t="shared" si="0"/>
        <v>#NUM!</v>
      </c>
      <c r="S61" s="82" t="e">
        <f t="shared" si="0"/>
        <v>#NUM!</v>
      </c>
      <c r="T61" s="82" t="e">
        <f t="shared" si="0"/>
        <v>#NUM!</v>
      </c>
      <c r="U61" s="82" t="e">
        <f t="shared" si="0"/>
        <v>#NUM!</v>
      </c>
      <c r="V61" s="82" t="e">
        <f t="shared" si="0"/>
        <v>#NUM!</v>
      </c>
      <c r="W61" s="82" t="e">
        <f t="shared" si="0"/>
        <v>#NUM!</v>
      </c>
      <c r="X61" s="82" t="e">
        <f t="shared" si="0"/>
        <v>#NUM!</v>
      </c>
      <c r="Y61" s="82" t="e">
        <f t="shared" si="0"/>
        <v>#NUM!</v>
      </c>
      <c r="Z61" s="82" t="e">
        <f t="shared" si="0"/>
        <v>#NUM!</v>
      </c>
      <c r="AA61" s="82" t="e">
        <f t="shared" si="0"/>
        <v>#NUM!</v>
      </c>
      <c r="AB61" s="82" t="e">
        <f t="shared" si="0"/>
        <v>#NUM!</v>
      </c>
      <c r="AC61" s="82" t="e">
        <f t="shared" si="0"/>
        <v>#NUM!</v>
      </c>
      <c r="AD61" s="82" t="e">
        <f t="shared" si="0"/>
        <v>#NUM!</v>
      </c>
      <c r="AE61" s="82" t="e">
        <f t="shared" si="0"/>
        <v>#NUM!</v>
      </c>
      <c r="AF61" s="82" t="e">
        <f t="shared" si="0"/>
        <v>#NUM!</v>
      </c>
      <c r="AG61" s="82" t="e">
        <f t="shared" si="0"/>
        <v>#NUM!</v>
      </c>
      <c r="AH61" s="82" t="e">
        <f t="shared" si="0"/>
        <v>#NUM!</v>
      </c>
      <c r="AI61" s="82" t="e">
        <f t="shared" si="0"/>
        <v>#NUM!</v>
      </c>
      <c r="AJ61" s="82" t="e">
        <f t="shared" si="0"/>
        <v>#NUM!</v>
      </c>
      <c r="AK61" s="82" t="e">
        <f t="shared" si="0"/>
        <v>#NUM!</v>
      </c>
      <c r="AL61" s="82" t="e">
        <f t="shared" si="0"/>
        <v>#NUM!</v>
      </c>
      <c r="AM61" s="82" t="e">
        <f t="shared" si="0"/>
        <v>#NUM!</v>
      </c>
      <c r="AN61" s="193" t="e">
        <f t="shared" si="0"/>
        <v>#NUM!</v>
      </c>
    </row>
    <row r="62" spans="2:40" x14ac:dyDescent="0.15">
      <c r="B62" s="102"/>
      <c r="C62" s="36"/>
      <c r="D62" s="34" t="s">
        <v>88</v>
      </c>
      <c r="E62" s="35"/>
      <c r="F62" s="82" t="e">
        <f>SUMIF(☆引数☆!$C$6:$C$425,F60,☆引数☆!$D$6:$D$425)</f>
        <v>#NUM!</v>
      </c>
      <c r="G62" s="82" t="e">
        <f>SUMIF(☆引数☆!$C$6:$C$425,G60,☆引数☆!$D$6:$D$425)</f>
        <v>#NUM!</v>
      </c>
      <c r="H62" s="82" t="e">
        <f>SUMIF(☆引数☆!$C$6:$C$425,H60,☆引数☆!$D$6:$D$425)</f>
        <v>#NUM!</v>
      </c>
      <c r="I62" s="82" t="e">
        <f>SUMIF(☆引数☆!$C$6:$C$425,I60,☆引数☆!$D$6:$D$425)</f>
        <v>#NUM!</v>
      </c>
      <c r="J62" s="82" t="e">
        <f>SUMIF(☆引数☆!$C$6:$C$425,J60,☆引数☆!$D$6:$D$425)</f>
        <v>#NUM!</v>
      </c>
      <c r="K62" s="82" t="e">
        <f>SUMIF(☆引数☆!$C$6:$C$425,K60,☆引数☆!$D$6:$D$425)</f>
        <v>#NUM!</v>
      </c>
      <c r="L62" s="82" t="e">
        <f>SUMIF(☆引数☆!$C$6:$C$425,L60,☆引数☆!$D$6:$D$425)</f>
        <v>#NUM!</v>
      </c>
      <c r="M62" s="82" t="e">
        <f>SUMIF(☆引数☆!$C$6:$C$425,M60,☆引数☆!$D$6:$D$425)</f>
        <v>#NUM!</v>
      </c>
      <c r="N62" s="82" t="e">
        <f>SUMIF(☆引数☆!$C$6:$C$425,N60,☆引数☆!$D$6:$D$425)</f>
        <v>#NUM!</v>
      </c>
      <c r="O62" s="82" t="e">
        <f>SUMIF(☆引数☆!$C$6:$C$425,O60,☆引数☆!$D$6:$D$425)</f>
        <v>#NUM!</v>
      </c>
      <c r="P62" s="82" t="e">
        <f>SUMIF(☆引数☆!$C$6:$C$425,P60,☆引数☆!$D$6:$D$425)</f>
        <v>#NUM!</v>
      </c>
      <c r="Q62" s="82" t="e">
        <f>SUMIF(☆引数☆!$C$6:$C$425,Q60,☆引数☆!$D$6:$D$425)</f>
        <v>#NUM!</v>
      </c>
      <c r="R62" s="82" t="e">
        <f>SUMIF(☆引数☆!$C$6:$C$425,R60,☆引数☆!$D$6:$D$425)</f>
        <v>#NUM!</v>
      </c>
      <c r="S62" s="82" t="e">
        <f>SUMIF(☆引数☆!$C$6:$C$425,S60,☆引数☆!$D$6:$D$425)</f>
        <v>#NUM!</v>
      </c>
      <c r="T62" s="82" t="e">
        <f>SUMIF(☆引数☆!$C$6:$C$425,T60,☆引数☆!$D$6:$D$425)</f>
        <v>#NUM!</v>
      </c>
      <c r="U62" s="82" t="e">
        <f>SUMIF(☆引数☆!$C$6:$C$425,U60,☆引数☆!$D$6:$D$425)</f>
        <v>#NUM!</v>
      </c>
      <c r="V62" s="82" t="e">
        <f>SUMIF(☆引数☆!$C$6:$C$425,V60,☆引数☆!$D$6:$D$425)</f>
        <v>#NUM!</v>
      </c>
      <c r="W62" s="82" t="e">
        <f>SUMIF(☆引数☆!$C$6:$C$425,W60,☆引数☆!$D$6:$D$425)</f>
        <v>#NUM!</v>
      </c>
      <c r="X62" s="82" t="e">
        <f>SUMIF(☆引数☆!$C$6:$C$425,X60,☆引数☆!$D$6:$D$425)</f>
        <v>#NUM!</v>
      </c>
      <c r="Y62" s="82" t="e">
        <f>SUMIF(☆引数☆!$C$6:$C$425,Y60,☆引数☆!$D$6:$D$425)</f>
        <v>#NUM!</v>
      </c>
      <c r="Z62" s="82" t="e">
        <f>SUMIF(☆引数☆!$C$6:$C$425,Z60,☆引数☆!$D$6:$D$425)</f>
        <v>#NUM!</v>
      </c>
      <c r="AA62" s="82" t="e">
        <f>SUMIF(☆引数☆!$C$6:$C$425,AA60,☆引数☆!$D$6:$D$425)</f>
        <v>#NUM!</v>
      </c>
      <c r="AB62" s="82" t="e">
        <f>SUMIF(☆引数☆!$C$6:$C$425,AB60,☆引数☆!$D$6:$D$425)</f>
        <v>#NUM!</v>
      </c>
      <c r="AC62" s="82" t="e">
        <f>SUMIF(☆引数☆!$C$6:$C$425,AC60,☆引数☆!$D$6:$D$425)</f>
        <v>#NUM!</v>
      </c>
      <c r="AD62" s="82" t="e">
        <f>SUMIF(☆引数☆!$C$6:$C$425,AD60,☆引数☆!$D$6:$D$425)</f>
        <v>#NUM!</v>
      </c>
      <c r="AE62" s="82" t="e">
        <f>SUMIF(☆引数☆!$C$6:$C$425,AE60,☆引数☆!$D$6:$D$425)</f>
        <v>#NUM!</v>
      </c>
      <c r="AF62" s="82" t="e">
        <f>SUMIF(☆引数☆!$C$6:$C$425,AF60,☆引数☆!$D$6:$D$425)</f>
        <v>#NUM!</v>
      </c>
      <c r="AG62" s="82" t="e">
        <f>SUMIF(☆引数☆!$C$6:$C$425,AG60,☆引数☆!$D$6:$D$425)</f>
        <v>#NUM!</v>
      </c>
      <c r="AH62" s="82" t="e">
        <f>SUMIF(☆引数☆!$C$6:$C$425,AH60,☆引数☆!$D$6:$D$425)</f>
        <v>#NUM!</v>
      </c>
      <c r="AI62" s="82" t="e">
        <f>SUMIF(☆引数☆!$C$6:$C$425,AI60,☆引数☆!$D$6:$D$425)</f>
        <v>#NUM!</v>
      </c>
      <c r="AJ62" s="82" t="e">
        <f>SUMIF(☆引数☆!$C$6:$C$425,AJ60,☆引数☆!$D$6:$D$425)</f>
        <v>#NUM!</v>
      </c>
      <c r="AK62" s="82" t="e">
        <f>SUMIF(☆引数☆!$C$6:$C$425,AK60,☆引数☆!$D$6:$D$425)</f>
        <v>#NUM!</v>
      </c>
      <c r="AL62" s="82" t="e">
        <f>SUMIF(☆引数☆!$C$6:$C$425,AL60,☆引数☆!$D$6:$D$425)</f>
        <v>#NUM!</v>
      </c>
      <c r="AM62" s="82" t="e">
        <f>SUMIF(☆引数☆!$C$6:$C$425,AM60,☆引数☆!$D$6:$D$425)</f>
        <v>#NUM!</v>
      </c>
      <c r="AN62" s="193" t="e">
        <f>SUMIF(☆引数☆!$C$6:$C$425,AN60,☆引数☆!$D$6:$D$425)</f>
        <v>#NUM!</v>
      </c>
    </row>
    <row r="63" spans="2:40" x14ac:dyDescent="0.15">
      <c r="B63" s="99"/>
      <c r="C63" s="37"/>
      <c r="D63" s="54" t="s">
        <v>89</v>
      </c>
      <c r="E63" s="248"/>
      <c r="F63" s="83" t="e">
        <f>SUMIF(☆引数☆!$C$6:$C$425,F60,☆引数☆!$E$6:$E$425)</f>
        <v>#NUM!</v>
      </c>
      <c r="G63" s="83" t="e">
        <f>SUMIF(☆引数☆!$C$6:$C$425,G60,☆引数☆!$E$6:$E$425)</f>
        <v>#NUM!</v>
      </c>
      <c r="H63" s="83" t="e">
        <f>SUMIF(☆引数☆!$C$6:$C$425,H60,☆引数☆!$E$6:$E$425)</f>
        <v>#NUM!</v>
      </c>
      <c r="I63" s="83" t="e">
        <f>SUMIF(☆引数☆!$C$6:$C$425,I60,☆引数☆!$E$6:$E$425)</f>
        <v>#NUM!</v>
      </c>
      <c r="J63" s="83" t="e">
        <f>SUMIF(☆引数☆!$C$6:$C$425,J60,☆引数☆!$E$6:$E$425)</f>
        <v>#NUM!</v>
      </c>
      <c r="K63" s="83" t="e">
        <f>SUMIF(☆引数☆!$C$6:$C$425,K60,☆引数☆!$E$6:$E$425)</f>
        <v>#NUM!</v>
      </c>
      <c r="L63" s="83" t="e">
        <f>SUMIF(☆引数☆!$C$6:$C$425,L60,☆引数☆!$E$6:$E$425)</f>
        <v>#NUM!</v>
      </c>
      <c r="M63" s="83" t="e">
        <f>SUMIF(☆引数☆!$C$6:$C$425,M60,☆引数☆!$E$6:$E$425)</f>
        <v>#NUM!</v>
      </c>
      <c r="N63" s="83" t="e">
        <f>SUMIF(☆引数☆!$C$6:$C$425,N60,☆引数☆!$E$6:$E$425)</f>
        <v>#NUM!</v>
      </c>
      <c r="O63" s="83" t="e">
        <f>SUMIF(☆引数☆!$C$6:$C$425,O60,☆引数☆!$E$6:$E$425)</f>
        <v>#NUM!</v>
      </c>
      <c r="P63" s="83" t="e">
        <f>SUMIF(☆引数☆!$C$6:$C$425,P60,☆引数☆!$E$6:$E$425)</f>
        <v>#NUM!</v>
      </c>
      <c r="Q63" s="83" t="e">
        <f>SUMIF(☆引数☆!$C$6:$C$425,Q60,☆引数☆!$E$6:$E$425)</f>
        <v>#NUM!</v>
      </c>
      <c r="R63" s="83" t="e">
        <f>SUMIF(☆引数☆!$C$6:$C$425,R60,☆引数☆!$E$6:$E$425)</f>
        <v>#NUM!</v>
      </c>
      <c r="S63" s="83" t="e">
        <f>SUMIF(☆引数☆!$C$6:$C$425,S60,☆引数☆!$E$6:$E$425)</f>
        <v>#NUM!</v>
      </c>
      <c r="T63" s="83" t="e">
        <f>SUMIF(☆引数☆!$C$6:$C$425,T60,☆引数☆!$E$6:$E$425)</f>
        <v>#NUM!</v>
      </c>
      <c r="U63" s="83" t="e">
        <f>SUMIF(☆引数☆!$C$6:$C$425,U60,☆引数☆!$E$6:$E$425)</f>
        <v>#NUM!</v>
      </c>
      <c r="V63" s="83" t="e">
        <f>SUMIF(☆引数☆!$C$6:$C$425,V60,☆引数☆!$E$6:$E$425)</f>
        <v>#NUM!</v>
      </c>
      <c r="W63" s="83" t="e">
        <f>SUMIF(☆引数☆!$C$6:$C$425,W60,☆引数☆!$E$6:$E$425)</f>
        <v>#NUM!</v>
      </c>
      <c r="X63" s="83" t="e">
        <f>SUMIF(☆引数☆!$C$6:$C$425,X60,☆引数☆!$E$6:$E$425)</f>
        <v>#NUM!</v>
      </c>
      <c r="Y63" s="83" t="e">
        <f>SUMIF(☆引数☆!$C$6:$C$425,Y60,☆引数☆!$E$6:$E$425)</f>
        <v>#NUM!</v>
      </c>
      <c r="Z63" s="83" t="e">
        <f>SUMIF(☆引数☆!$C$6:$C$425,Z60,☆引数☆!$E$6:$E$425)</f>
        <v>#NUM!</v>
      </c>
      <c r="AA63" s="83" t="e">
        <f>SUMIF(☆引数☆!$C$6:$C$425,AA60,☆引数☆!$E$6:$E$425)</f>
        <v>#NUM!</v>
      </c>
      <c r="AB63" s="83" t="e">
        <f>SUMIF(☆引数☆!$C$6:$C$425,AB60,☆引数☆!$E$6:$E$425)</f>
        <v>#NUM!</v>
      </c>
      <c r="AC63" s="83" t="e">
        <f>SUMIF(☆引数☆!$C$6:$C$425,AC60,☆引数☆!$E$6:$E$425)</f>
        <v>#NUM!</v>
      </c>
      <c r="AD63" s="83" t="e">
        <f>SUMIF(☆引数☆!$C$6:$C$425,AD60,☆引数☆!$E$6:$E$425)</f>
        <v>#NUM!</v>
      </c>
      <c r="AE63" s="83" t="e">
        <f>SUMIF(☆引数☆!$C$6:$C$425,AE60,☆引数☆!$E$6:$E$425)</f>
        <v>#NUM!</v>
      </c>
      <c r="AF63" s="83" t="e">
        <f>SUMIF(☆引数☆!$C$6:$C$425,AF60,☆引数☆!$E$6:$E$425)</f>
        <v>#NUM!</v>
      </c>
      <c r="AG63" s="83" t="e">
        <f>SUMIF(☆引数☆!$C$6:$C$425,AG60,☆引数☆!$E$6:$E$425)</f>
        <v>#NUM!</v>
      </c>
      <c r="AH63" s="83" t="e">
        <f>SUMIF(☆引数☆!$C$6:$C$425,AH60,☆引数☆!$E$6:$E$425)</f>
        <v>#NUM!</v>
      </c>
      <c r="AI63" s="83" t="e">
        <f>SUMIF(☆引数☆!$C$6:$C$425,AI60,☆引数☆!$E$6:$E$425)</f>
        <v>#NUM!</v>
      </c>
      <c r="AJ63" s="83" t="e">
        <f>SUMIF(☆引数☆!$C$6:$C$425,AJ60,☆引数☆!$E$6:$E$425)</f>
        <v>#NUM!</v>
      </c>
      <c r="AK63" s="83" t="e">
        <f>SUMIF(☆引数☆!$C$6:$C$425,AK60,☆引数☆!$E$6:$E$425)</f>
        <v>#NUM!</v>
      </c>
      <c r="AL63" s="83" t="e">
        <f>SUMIF(☆引数☆!$C$6:$C$425,AL60,☆引数☆!$E$6:$E$425)</f>
        <v>#NUM!</v>
      </c>
      <c r="AM63" s="83" t="e">
        <f>SUMIF(☆引数☆!$C$6:$C$425,AM60,☆引数☆!$E$6:$E$425)</f>
        <v>#NUM!</v>
      </c>
      <c r="AN63" s="194" t="e">
        <f>SUMIF(☆引数☆!$C$6:$C$425,AN60,☆引数☆!$E$6:$E$425)</f>
        <v>#NUM!</v>
      </c>
    </row>
  </sheetData>
  <mergeCells count="48">
    <mergeCell ref="F43:T43"/>
    <mergeCell ref="F38:T38"/>
    <mergeCell ref="F39:T39"/>
    <mergeCell ref="F40:T40"/>
    <mergeCell ref="F41:T41"/>
    <mergeCell ref="F42:T42"/>
    <mergeCell ref="F33:T33"/>
    <mergeCell ref="F34:T34"/>
    <mergeCell ref="F35:T35"/>
    <mergeCell ref="F36:T36"/>
    <mergeCell ref="F37:T37"/>
    <mergeCell ref="F28:T28"/>
    <mergeCell ref="F29:T29"/>
    <mergeCell ref="F30:T30"/>
    <mergeCell ref="F31:T31"/>
    <mergeCell ref="F32:T32"/>
    <mergeCell ref="F27:T27"/>
    <mergeCell ref="F19:T19"/>
    <mergeCell ref="F20:T20"/>
    <mergeCell ref="F21:T21"/>
    <mergeCell ref="F22:T22"/>
    <mergeCell ref="F23:T23"/>
    <mergeCell ref="F17:T17"/>
    <mergeCell ref="F18:T18"/>
    <mergeCell ref="F24:T24"/>
    <mergeCell ref="F25:T25"/>
    <mergeCell ref="F26:T26"/>
    <mergeCell ref="F5:T5"/>
    <mergeCell ref="F6:T6"/>
    <mergeCell ref="F7:T7"/>
    <mergeCell ref="F8:T8"/>
    <mergeCell ref="D29:E29"/>
    <mergeCell ref="D5:E5"/>
    <mergeCell ref="D13:E13"/>
    <mergeCell ref="D14:E14"/>
    <mergeCell ref="F9:T9"/>
    <mergeCell ref="F10:T10"/>
    <mergeCell ref="F11:T11"/>
    <mergeCell ref="F12:T12"/>
    <mergeCell ref="F13:T13"/>
    <mergeCell ref="F14:T14"/>
    <mergeCell ref="F15:T15"/>
    <mergeCell ref="F16:T16"/>
    <mergeCell ref="D30:E30"/>
    <mergeCell ref="D32:E32"/>
    <mergeCell ref="D36:E36"/>
    <mergeCell ref="D19:E19"/>
    <mergeCell ref="D20:E20"/>
  </mergeCells>
  <phoneticPr fontId="2"/>
  <dataValidations count="4">
    <dataValidation type="list" allowBlank="1" showInputMessage="1" showErrorMessage="1" sqref="D13:E13" xr:uid="{C2160246-818B-4FC4-85A6-3667C6DAAB70}">
      <formula1>"高（15％）,中（10％）,低（3％）"</formula1>
    </dataValidation>
    <dataValidation type="list" allowBlank="1" showInputMessage="1" showErrorMessage="1" sqref="D14:E14" xr:uid="{45DD5519-40D3-437D-B606-9372CD926795}">
      <formula1>"高（3％）,中（1％）,低（0.5％）"</formula1>
    </dataValidation>
    <dataValidation type="list" allowBlank="1" showInputMessage="1" showErrorMessage="1" sqref="D19:E19" xr:uid="{2E02B2B8-0706-4584-A14E-DE603301DC70}">
      <formula1>"高（70％）,中（50％）,低（30％）"</formula1>
    </dataValidation>
    <dataValidation type="list" allowBlank="1" showInputMessage="1" showErrorMessage="1" sqref="D20:E20" xr:uid="{2EE8EE07-01E3-4595-A854-FF46563C2CBA}">
      <formula1>"SRC・RC（47年）,鉄骨（34年）,木造（22年）"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O92"/>
  <sheetViews>
    <sheetView topLeftCell="A55" workbookViewId="0">
      <selection activeCell="H88" sqref="H88"/>
    </sheetView>
  </sheetViews>
  <sheetFormatPr defaultRowHeight="11.25" x14ac:dyDescent="0.15"/>
  <cols>
    <col min="1" max="1" width="1.375" style="1" customWidth="1"/>
    <col min="2" max="3" width="2.125" style="1" customWidth="1"/>
    <col min="4" max="4" width="27.5" style="1" customWidth="1"/>
    <col min="5" max="5" width="9.25" style="1" bestFit="1" customWidth="1"/>
    <col min="6" max="41" width="6.875" style="1" customWidth="1"/>
    <col min="42" max="16384" width="9" style="1"/>
  </cols>
  <sheetData>
    <row r="2" spans="2:11" ht="18.75" x14ac:dyDescent="0.15">
      <c r="B2" s="111" t="s">
        <v>166</v>
      </c>
    </row>
    <row r="3" spans="2:11" ht="13.5" customHeight="1" x14ac:dyDescent="0.15"/>
    <row r="4" spans="2:11" ht="13.5" customHeight="1" thickBot="1" x14ac:dyDescent="0.2">
      <c r="B4" s="177" t="s">
        <v>67</v>
      </c>
    </row>
    <row r="5" spans="2:11" ht="13.5" customHeight="1" thickTop="1" thickBot="1" x14ac:dyDescent="0.2">
      <c r="B5" s="303">
        <f>'1.入力'!D5</f>
        <v>0</v>
      </c>
      <c r="C5" s="304"/>
      <c r="D5" s="304"/>
      <c r="E5" s="305"/>
      <c r="F5" s="306"/>
    </row>
    <row r="6" spans="2:11" ht="13.5" customHeight="1" thickTop="1" x14ac:dyDescent="0.15"/>
    <row r="7" spans="2:11" ht="13.5" customHeight="1" x14ac:dyDescent="0.15">
      <c r="B7" s="177" t="s">
        <v>68</v>
      </c>
    </row>
    <row r="8" spans="2:11" ht="13.5" customHeight="1" x14ac:dyDescent="0.15">
      <c r="B8" s="173" t="s">
        <v>63</v>
      </c>
      <c r="C8" s="44"/>
      <c r="D8" s="44"/>
      <c r="E8" s="295">
        <f>SUM(E9:E11)</f>
        <v>66000</v>
      </c>
      <c r="F8" s="296"/>
      <c r="G8" s="45" t="s">
        <v>13</v>
      </c>
      <c r="I8" s="31" t="s">
        <v>126</v>
      </c>
      <c r="J8" s="31"/>
      <c r="K8" s="31"/>
    </row>
    <row r="9" spans="2:11" ht="13.5" customHeight="1" x14ac:dyDescent="0.15">
      <c r="B9" s="41"/>
      <c r="C9" s="3" t="s">
        <v>12</v>
      </c>
      <c r="D9" s="22"/>
      <c r="E9" s="297">
        <f>'1.入力'!D6</f>
        <v>0</v>
      </c>
      <c r="F9" s="298"/>
      <c r="G9" s="220" t="s">
        <v>13</v>
      </c>
      <c r="I9" s="25" t="s">
        <v>125</v>
      </c>
      <c r="J9" s="32"/>
      <c r="K9" s="230" t="e">
        <f>F21/E9</f>
        <v>#DIV/0!</v>
      </c>
    </row>
    <row r="10" spans="2:11" ht="13.5" customHeight="1" x14ac:dyDescent="0.15">
      <c r="B10" s="41"/>
      <c r="C10" s="5" t="s">
        <v>64</v>
      </c>
      <c r="D10" s="23"/>
      <c r="E10" s="307">
        <f>'1.入力'!D27</f>
        <v>66000</v>
      </c>
      <c r="F10" s="308"/>
      <c r="G10" s="75" t="s">
        <v>13</v>
      </c>
      <c r="I10" s="25" t="s">
        <v>127</v>
      </c>
      <c r="J10" s="32"/>
      <c r="K10" s="230" t="e">
        <f>(F21-F25)/E9</f>
        <v>#DIV/0!</v>
      </c>
    </row>
    <row r="11" spans="2:11" ht="13.5" customHeight="1" x14ac:dyDescent="0.15">
      <c r="B11" s="41"/>
      <c r="C11" s="5" t="s">
        <v>94</v>
      </c>
      <c r="D11" s="23"/>
      <c r="E11" s="309">
        <f>'1.入力'!D28</f>
        <v>0</v>
      </c>
      <c r="F11" s="310"/>
      <c r="G11" s="221" t="s">
        <v>13</v>
      </c>
    </row>
    <row r="12" spans="2:11" ht="13.5" customHeight="1" x14ac:dyDescent="0.15">
      <c r="B12" s="173" t="s">
        <v>61</v>
      </c>
      <c r="C12" s="44"/>
      <c r="D12" s="44"/>
      <c r="E12" s="295">
        <f>SUM(E13:E14)</f>
        <v>0</v>
      </c>
      <c r="F12" s="296"/>
      <c r="G12" s="45" t="s">
        <v>0</v>
      </c>
    </row>
    <row r="13" spans="2:11" ht="13.5" customHeight="1" x14ac:dyDescent="0.15">
      <c r="B13" s="41"/>
      <c r="C13" s="3" t="s">
        <v>65</v>
      </c>
      <c r="D13" s="22"/>
      <c r="E13" s="297">
        <f>'1.入力'!D9</f>
        <v>0</v>
      </c>
      <c r="F13" s="298"/>
      <c r="G13" s="220" t="s">
        <v>0</v>
      </c>
    </row>
    <row r="14" spans="2:11" ht="13.5" customHeight="1" thickBot="1" x14ac:dyDescent="0.2">
      <c r="B14" s="41"/>
      <c r="C14" s="171" t="s">
        <v>31</v>
      </c>
      <c r="D14" s="24"/>
      <c r="E14" s="299">
        <f>'1.入力'!D10</f>
        <v>0</v>
      </c>
      <c r="F14" s="300"/>
      <c r="G14" s="222" t="s">
        <v>0</v>
      </c>
    </row>
    <row r="15" spans="2:11" ht="13.5" customHeight="1" thickTop="1" x14ac:dyDescent="0.15">
      <c r="B15" s="174" t="s">
        <v>66</v>
      </c>
      <c r="C15" s="172"/>
      <c r="D15" s="175"/>
      <c r="E15" s="301">
        <f>E12-E8</f>
        <v>-66000</v>
      </c>
      <c r="F15" s="302"/>
      <c r="G15" s="176" t="s">
        <v>0</v>
      </c>
    </row>
    <row r="16" spans="2:11" ht="13.5" customHeight="1" x14ac:dyDescent="0.15"/>
    <row r="17" spans="2:41" ht="13.5" customHeight="1" thickBot="1" x14ac:dyDescent="0.2">
      <c r="B17" s="177" t="s">
        <v>69</v>
      </c>
    </row>
    <row r="18" spans="2:41" ht="13.5" customHeight="1" x14ac:dyDescent="0.15">
      <c r="B18" s="18" t="s">
        <v>5</v>
      </c>
      <c r="C18" s="19"/>
      <c r="D18" s="19"/>
      <c r="E18" s="112" t="s">
        <v>4</v>
      </c>
      <c r="F18" s="57">
        <v>1</v>
      </c>
      <c r="G18" s="58">
        <v>2</v>
      </c>
      <c r="H18" s="57">
        <v>3</v>
      </c>
      <c r="I18" s="58">
        <v>4</v>
      </c>
      <c r="J18" s="57">
        <v>5</v>
      </c>
      <c r="K18" s="58">
        <v>6</v>
      </c>
      <c r="L18" s="57">
        <v>7</v>
      </c>
      <c r="M18" s="58">
        <v>8</v>
      </c>
      <c r="N18" s="57">
        <v>9</v>
      </c>
      <c r="O18" s="58">
        <v>10</v>
      </c>
      <c r="P18" s="57">
        <v>11</v>
      </c>
      <c r="Q18" s="58">
        <v>12</v>
      </c>
      <c r="R18" s="57">
        <v>13</v>
      </c>
      <c r="S18" s="58">
        <v>14</v>
      </c>
      <c r="T18" s="57">
        <v>15</v>
      </c>
      <c r="U18" s="58">
        <v>16</v>
      </c>
      <c r="V18" s="57">
        <v>17</v>
      </c>
      <c r="W18" s="58">
        <v>18</v>
      </c>
      <c r="X18" s="57">
        <v>19</v>
      </c>
      <c r="Y18" s="58">
        <v>20</v>
      </c>
      <c r="Z18" s="57">
        <v>21</v>
      </c>
      <c r="AA18" s="58">
        <v>22</v>
      </c>
      <c r="AB18" s="57">
        <v>23</v>
      </c>
      <c r="AC18" s="58">
        <v>24</v>
      </c>
      <c r="AD18" s="57">
        <v>25</v>
      </c>
      <c r="AE18" s="58">
        <v>26</v>
      </c>
      <c r="AF18" s="57">
        <v>27</v>
      </c>
      <c r="AG18" s="58">
        <v>28</v>
      </c>
      <c r="AH18" s="57">
        <v>29</v>
      </c>
      <c r="AI18" s="58">
        <v>30</v>
      </c>
      <c r="AJ18" s="57">
        <v>31</v>
      </c>
      <c r="AK18" s="58">
        <v>32</v>
      </c>
      <c r="AL18" s="57">
        <v>33</v>
      </c>
      <c r="AM18" s="58">
        <v>34</v>
      </c>
      <c r="AN18" s="58">
        <v>35</v>
      </c>
      <c r="AO18" s="20" t="s">
        <v>2</v>
      </c>
    </row>
    <row r="19" spans="2:41" ht="13.5" customHeight="1" thickBot="1" x14ac:dyDescent="0.2">
      <c r="B19" s="179" t="s">
        <v>1</v>
      </c>
      <c r="C19" s="63"/>
      <c r="D19" s="63"/>
      <c r="E19" s="180" t="s">
        <v>74</v>
      </c>
      <c r="F19" s="81">
        <f>'1.入力'!D7</f>
        <v>0</v>
      </c>
      <c r="G19" s="2">
        <f>F19+1</f>
        <v>1</v>
      </c>
      <c r="H19" s="2">
        <f t="shared" ref="H19:AN19" si="0">G19+1</f>
        <v>2</v>
      </c>
      <c r="I19" s="2">
        <f t="shared" si="0"/>
        <v>3</v>
      </c>
      <c r="J19" s="2">
        <f t="shared" si="0"/>
        <v>4</v>
      </c>
      <c r="K19" s="2">
        <f t="shared" si="0"/>
        <v>5</v>
      </c>
      <c r="L19" s="2">
        <f t="shared" si="0"/>
        <v>6</v>
      </c>
      <c r="M19" s="2">
        <f t="shared" si="0"/>
        <v>7</v>
      </c>
      <c r="N19" s="2">
        <f t="shared" si="0"/>
        <v>8</v>
      </c>
      <c r="O19" s="2">
        <f t="shared" si="0"/>
        <v>9</v>
      </c>
      <c r="P19" s="2">
        <f t="shared" si="0"/>
        <v>10</v>
      </c>
      <c r="Q19" s="2">
        <f t="shared" si="0"/>
        <v>11</v>
      </c>
      <c r="R19" s="2">
        <f t="shared" si="0"/>
        <v>12</v>
      </c>
      <c r="S19" s="2">
        <f t="shared" si="0"/>
        <v>13</v>
      </c>
      <c r="T19" s="2">
        <f t="shared" si="0"/>
        <v>14</v>
      </c>
      <c r="U19" s="2">
        <f t="shared" si="0"/>
        <v>15</v>
      </c>
      <c r="V19" s="2">
        <f t="shared" si="0"/>
        <v>16</v>
      </c>
      <c r="W19" s="2">
        <f t="shared" si="0"/>
        <v>17</v>
      </c>
      <c r="X19" s="2">
        <f t="shared" si="0"/>
        <v>18</v>
      </c>
      <c r="Y19" s="2">
        <f t="shared" si="0"/>
        <v>19</v>
      </c>
      <c r="Z19" s="2">
        <f t="shared" si="0"/>
        <v>20</v>
      </c>
      <c r="AA19" s="2">
        <f t="shared" si="0"/>
        <v>21</v>
      </c>
      <c r="AB19" s="2">
        <f t="shared" si="0"/>
        <v>22</v>
      </c>
      <c r="AC19" s="2">
        <f t="shared" si="0"/>
        <v>23</v>
      </c>
      <c r="AD19" s="2">
        <f t="shared" si="0"/>
        <v>24</v>
      </c>
      <c r="AE19" s="2">
        <f t="shared" si="0"/>
        <v>25</v>
      </c>
      <c r="AF19" s="2">
        <f t="shared" si="0"/>
        <v>26</v>
      </c>
      <c r="AG19" s="2">
        <f t="shared" si="0"/>
        <v>27</v>
      </c>
      <c r="AH19" s="2">
        <f t="shared" si="0"/>
        <v>28</v>
      </c>
      <c r="AI19" s="2">
        <f t="shared" si="0"/>
        <v>29</v>
      </c>
      <c r="AJ19" s="2">
        <f t="shared" si="0"/>
        <v>30</v>
      </c>
      <c r="AK19" s="2">
        <f t="shared" si="0"/>
        <v>31</v>
      </c>
      <c r="AL19" s="2">
        <f t="shared" si="0"/>
        <v>32</v>
      </c>
      <c r="AM19" s="2">
        <f t="shared" si="0"/>
        <v>33</v>
      </c>
      <c r="AN19" s="2">
        <f t="shared" si="0"/>
        <v>34</v>
      </c>
      <c r="AO19" s="55"/>
    </row>
    <row r="20" spans="2:41" ht="13.5" customHeight="1" x14ac:dyDescent="0.15">
      <c r="B20" s="10" t="s">
        <v>7</v>
      </c>
      <c r="C20" s="11"/>
      <c r="D20" s="11"/>
      <c r="E20" s="11"/>
      <c r="F20" s="12">
        <f>IF(F21+F22+F23&lt;0,0,F21+F22+F23)</f>
        <v>0</v>
      </c>
      <c r="G20" s="12">
        <f t="shared" ref="G20:AN20" si="1">IF(G21+G22+G23&lt;0,0,G21+G22+G23)</f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1"/>
        <v>0</v>
      </c>
      <c r="P20" s="12">
        <f t="shared" si="1"/>
        <v>0</v>
      </c>
      <c r="Q20" s="12">
        <f t="shared" si="1"/>
        <v>0</v>
      </c>
      <c r="R20" s="12">
        <f t="shared" si="1"/>
        <v>0</v>
      </c>
      <c r="S20" s="12">
        <f t="shared" si="1"/>
        <v>0</v>
      </c>
      <c r="T20" s="12">
        <f t="shared" si="1"/>
        <v>0</v>
      </c>
      <c r="U20" s="12">
        <f t="shared" si="1"/>
        <v>0</v>
      </c>
      <c r="V20" s="12">
        <f t="shared" si="1"/>
        <v>0</v>
      </c>
      <c r="W20" s="12">
        <f t="shared" si="1"/>
        <v>0</v>
      </c>
      <c r="X20" s="12">
        <f t="shared" si="1"/>
        <v>0</v>
      </c>
      <c r="Y20" s="12">
        <f t="shared" si="1"/>
        <v>0</v>
      </c>
      <c r="Z20" s="12">
        <f t="shared" si="1"/>
        <v>0</v>
      </c>
      <c r="AA20" s="12">
        <f t="shared" si="1"/>
        <v>0</v>
      </c>
      <c r="AB20" s="12">
        <f t="shared" si="1"/>
        <v>0</v>
      </c>
      <c r="AC20" s="12">
        <f t="shared" si="1"/>
        <v>0</v>
      </c>
      <c r="AD20" s="12">
        <f t="shared" si="1"/>
        <v>0</v>
      </c>
      <c r="AE20" s="12">
        <f t="shared" si="1"/>
        <v>0</v>
      </c>
      <c r="AF20" s="12">
        <f t="shared" si="1"/>
        <v>0</v>
      </c>
      <c r="AG20" s="12">
        <f t="shared" si="1"/>
        <v>0</v>
      </c>
      <c r="AH20" s="12">
        <f t="shared" si="1"/>
        <v>0</v>
      </c>
      <c r="AI20" s="12">
        <f t="shared" si="1"/>
        <v>0</v>
      </c>
      <c r="AJ20" s="12">
        <f t="shared" si="1"/>
        <v>0</v>
      </c>
      <c r="AK20" s="12">
        <f t="shared" si="1"/>
        <v>0</v>
      </c>
      <c r="AL20" s="12">
        <f t="shared" si="1"/>
        <v>0</v>
      </c>
      <c r="AM20" s="12">
        <f t="shared" si="1"/>
        <v>0</v>
      </c>
      <c r="AN20" s="12">
        <f t="shared" si="1"/>
        <v>0</v>
      </c>
      <c r="AO20" s="13">
        <f t="shared" ref="AO20:AO29" si="2">SUM(F20:AN20)</f>
        <v>0</v>
      </c>
    </row>
    <row r="21" spans="2:41" ht="13.5" customHeight="1" x14ac:dyDescent="0.15">
      <c r="B21" s="14"/>
      <c r="C21" s="3" t="s">
        <v>11</v>
      </c>
      <c r="D21" s="22"/>
      <c r="E21" s="26" t="s">
        <v>16</v>
      </c>
      <c r="F21" s="4">
        <f>'1.入力'!$D$46</f>
        <v>0</v>
      </c>
      <c r="G21" s="4">
        <f>'1.入力'!$D$46</f>
        <v>0</v>
      </c>
      <c r="H21" s="4">
        <f>'1.入力'!$D$46</f>
        <v>0</v>
      </c>
      <c r="I21" s="4">
        <f>'1.入力'!$D$46</f>
        <v>0</v>
      </c>
      <c r="J21" s="4">
        <f>'1.入力'!$D$46</f>
        <v>0</v>
      </c>
      <c r="K21" s="4">
        <f>'1.入力'!$D$46</f>
        <v>0</v>
      </c>
      <c r="L21" s="4">
        <f>'1.入力'!$D$46</f>
        <v>0</v>
      </c>
      <c r="M21" s="4">
        <f>'1.入力'!$D$46</f>
        <v>0</v>
      </c>
      <c r="N21" s="4">
        <f>'1.入力'!$D$46</f>
        <v>0</v>
      </c>
      <c r="O21" s="4">
        <f>'1.入力'!$D$46</f>
        <v>0</v>
      </c>
      <c r="P21" s="4">
        <f>'1.入力'!$D$46</f>
        <v>0</v>
      </c>
      <c r="Q21" s="4">
        <f>'1.入力'!$D$46</f>
        <v>0</v>
      </c>
      <c r="R21" s="4">
        <f>'1.入力'!$D$46</f>
        <v>0</v>
      </c>
      <c r="S21" s="4">
        <f>'1.入力'!$D$46</f>
        <v>0</v>
      </c>
      <c r="T21" s="4">
        <f>'1.入力'!$D$46</f>
        <v>0</v>
      </c>
      <c r="U21" s="4">
        <f>'1.入力'!$D$46</f>
        <v>0</v>
      </c>
      <c r="V21" s="4">
        <f>'1.入力'!$D$46</f>
        <v>0</v>
      </c>
      <c r="W21" s="4">
        <f>'1.入力'!$D$46</f>
        <v>0</v>
      </c>
      <c r="X21" s="4">
        <f>'1.入力'!$D$46</f>
        <v>0</v>
      </c>
      <c r="Y21" s="4">
        <f>'1.入力'!$D$46</f>
        <v>0</v>
      </c>
      <c r="Z21" s="4">
        <f>'1.入力'!$D$46</f>
        <v>0</v>
      </c>
      <c r="AA21" s="4">
        <f>'1.入力'!$D$46</f>
        <v>0</v>
      </c>
      <c r="AB21" s="4">
        <f>'1.入力'!$D$46</f>
        <v>0</v>
      </c>
      <c r="AC21" s="4">
        <f>'1.入力'!$D$46</f>
        <v>0</v>
      </c>
      <c r="AD21" s="4">
        <f>'1.入力'!$D$46</f>
        <v>0</v>
      </c>
      <c r="AE21" s="4">
        <f>'1.入力'!$D$46</f>
        <v>0</v>
      </c>
      <c r="AF21" s="4">
        <f>'1.入力'!$D$46</f>
        <v>0</v>
      </c>
      <c r="AG21" s="4">
        <f>'1.入力'!$D$46</f>
        <v>0</v>
      </c>
      <c r="AH21" s="4">
        <f>'1.入力'!$D$46</f>
        <v>0</v>
      </c>
      <c r="AI21" s="4">
        <f>'1.入力'!$D$46</f>
        <v>0</v>
      </c>
      <c r="AJ21" s="4">
        <f>'1.入力'!$D$46</f>
        <v>0</v>
      </c>
      <c r="AK21" s="4">
        <f>'1.入力'!$D$46</f>
        <v>0</v>
      </c>
      <c r="AL21" s="4">
        <f>'1.入力'!$D$46</f>
        <v>0</v>
      </c>
      <c r="AM21" s="4">
        <f>'1.入力'!$D$46</f>
        <v>0</v>
      </c>
      <c r="AN21" s="4">
        <f>'1.入力'!$D$46</f>
        <v>0</v>
      </c>
      <c r="AO21" s="15">
        <f t="shared" si="2"/>
        <v>0</v>
      </c>
    </row>
    <row r="22" spans="2:41" ht="13.5" customHeight="1" x14ac:dyDescent="0.15">
      <c r="B22" s="14"/>
      <c r="C22" s="5" t="s">
        <v>8</v>
      </c>
      <c r="D22" s="23"/>
      <c r="E22" s="64" t="s">
        <v>16</v>
      </c>
      <c r="F22" s="6">
        <f>'1.入力'!$D$47</f>
        <v>0</v>
      </c>
      <c r="G22" s="6">
        <f>'1.入力'!$D$47</f>
        <v>0</v>
      </c>
      <c r="H22" s="6">
        <f>'1.入力'!$D$47</f>
        <v>0</v>
      </c>
      <c r="I22" s="6">
        <f>'1.入力'!$D$47</f>
        <v>0</v>
      </c>
      <c r="J22" s="6">
        <f>'1.入力'!$D$47</f>
        <v>0</v>
      </c>
      <c r="K22" s="6">
        <f>'1.入力'!$D$47</f>
        <v>0</v>
      </c>
      <c r="L22" s="6">
        <f>'1.入力'!$D$47</f>
        <v>0</v>
      </c>
      <c r="M22" s="6">
        <f>'1.入力'!$D$47</f>
        <v>0</v>
      </c>
      <c r="N22" s="6">
        <f>'1.入力'!$D$47</f>
        <v>0</v>
      </c>
      <c r="O22" s="6">
        <f>'1.入力'!$D$47</f>
        <v>0</v>
      </c>
      <c r="P22" s="6">
        <f>'1.入力'!$D$47</f>
        <v>0</v>
      </c>
      <c r="Q22" s="6">
        <f>'1.入力'!$D$47</f>
        <v>0</v>
      </c>
      <c r="R22" s="6">
        <f>'1.入力'!$D$47</f>
        <v>0</v>
      </c>
      <c r="S22" s="6">
        <f>'1.入力'!$D$47</f>
        <v>0</v>
      </c>
      <c r="T22" s="6">
        <f>'1.入力'!$D$47</f>
        <v>0</v>
      </c>
      <c r="U22" s="6">
        <f>'1.入力'!$D$47</f>
        <v>0</v>
      </c>
      <c r="V22" s="6">
        <f>'1.入力'!$D$47</f>
        <v>0</v>
      </c>
      <c r="W22" s="6">
        <f>'1.入力'!$D$47</f>
        <v>0</v>
      </c>
      <c r="X22" s="6">
        <f>'1.入力'!$D$47</f>
        <v>0</v>
      </c>
      <c r="Y22" s="6">
        <f>'1.入力'!$D$47</f>
        <v>0</v>
      </c>
      <c r="Z22" s="6">
        <f>'1.入力'!$D$47</f>
        <v>0</v>
      </c>
      <c r="AA22" s="6">
        <f>'1.入力'!$D$47</f>
        <v>0</v>
      </c>
      <c r="AB22" s="6">
        <f>'1.入力'!$D$47</f>
        <v>0</v>
      </c>
      <c r="AC22" s="6">
        <f>'1.入力'!$D$47</f>
        <v>0</v>
      </c>
      <c r="AD22" s="6">
        <f>'1.入力'!$D$47</f>
        <v>0</v>
      </c>
      <c r="AE22" s="6">
        <f>'1.入力'!$D$47</f>
        <v>0</v>
      </c>
      <c r="AF22" s="6">
        <f>'1.入力'!$D$47</f>
        <v>0</v>
      </c>
      <c r="AG22" s="6">
        <f>'1.入力'!$D$47</f>
        <v>0</v>
      </c>
      <c r="AH22" s="6">
        <f>'1.入力'!$D$47</f>
        <v>0</v>
      </c>
      <c r="AI22" s="6">
        <f>'1.入力'!$D$47</f>
        <v>0</v>
      </c>
      <c r="AJ22" s="6">
        <f>'1.入力'!$D$47</f>
        <v>0</v>
      </c>
      <c r="AK22" s="6">
        <f>'1.入力'!$D$47</f>
        <v>0</v>
      </c>
      <c r="AL22" s="6">
        <f>'1.入力'!$D$47</f>
        <v>0</v>
      </c>
      <c r="AM22" s="6">
        <f>'1.入力'!$D$47</f>
        <v>0</v>
      </c>
      <c r="AN22" s="6">
        <f>'1.入力'!$D$47</f>
        <v>0</v>
      </c>
      <c r="AO22" s="16">
        <f t="shared" si="2"/>
        <v>0</v>
      </c>
    </row>
    <row r="23" spans="2:41" ht="13.5" customHeight="1" thickBot="1" x14ac:dyDescent="0.2">
      <c r="B23" s="14"/>
      <c r="C23" s="5" t="s">
        <v>9</v>
      </c>
      <c r="D23" s="24"/>
      <c r="E23" s="64" t="s">
        <v>16</v>
      </c>
      <c r="F23" s="59">
        <f>'1.入力'!$D$48</f>
        <v>0</v>
      </c>
      <c r="G23" s="59">
        <f>'1.入力'!$D$48+'2.試算結果'!F23</f>
        <v>0</v>
      </c>
      <c r="H23" s="59">
        <f>'1.入力'!$D$48+'2.試算結果'!G23</f>
        <v>0</v>
      </c>
      <c r="I23" s="59">
        <f>'1.入力'!$D$48+'2.試算結果'!H23</f>
        <v>0</v>
      </c>
      <c r="J23" s="59">
        <f>'1.入力'!$D$48+'2.試算結果'!I23</f>
        <v>0</v>
      </c>
      <c r="K23" s="59">
        <f>'1.入力'!$D$48+'2.試算結果'!J23</f>
        <v>0</v>
      </c>
      <c r="L23" s="59">
        <f>'1.入力'!$D$48+'2.試算結果'!K23</f>
        <v>0</v>
      </c>
      <c r="M23" s="59">
        <f>'1.入力'!$D$48+'2.試算結果'!L23</f>
        <v>0</v>
      </c>
      <c r="N23" s="59">
        <f>'1.入力'!$D$48+'2.試算結果'!M23</f>
        <v>0</v>
      </c>
      <c r="O23" s="59">
        <f>'1.入力'!$D$48+'2.試算結果'!N23</f>
        <v>0</v>
      </c>
      <c r="P23" s="59">
        <f>'1.入力'!$D$48+'2.試算結果'!O23</f>
        <v>0</v>
      </c>
      <c r="Q23" s="59">
        <f>'1.入力'!$D$48+'2.試算結果'!P23</f>
        <v>0</v>
      </c>
      <c r="R23" s="59">
        <f>'1.入力'!$D$48+'2.試算結果'!Q23</f>
        <v>0</v>
      </c>
      <c r="S23" s="59">
        <f>'1.入力'!$D$48+'2.試算結果'!R23</f>
        <v>0</v>
      </c>
      <c r="T23" s="59">
        <f>'1.入力'!$D$48+'2.試算結果'!S23</f>
        <v>0</v>
      </c>
      <c r="U23" s="59">
        <f>'1.入力'!$D$48+'2.試算結果'!T23</f>
        <v>0</v>
      </c>
      <c r="V23" s="59">
        <f>'1.入力'!$D$48+'2.試算結果'!U23</f>
        <v>0</v>
      </c>
      <c r="W23" s="59">
        <f>'1.入力'!$D$48+'2.試算結果'!V23</f>
        <v>0</v>
      </c>
      <c r="X23" s="59">
        <f>'1.入力'!$D$48+'2.試算結果'!W23</f>
        <v>0</v>
      </c>
      <c r="Y23" s="59">
        <f>'1.入力'!$D$48+'2.試算結果'!X23</f>
        <v>0</v>
      </c>
      <c r="Z23" s="59">
        <f>'1.入力'!$D$48+'2.試算結果'!Y23</f>
        <v>0</v>
      </c>
      <c r="AA23" s="59">
        <f>'1.入力'!$D$48+'2.試算結果'!Z23</f>
        <v>0</v>
      </c>
      <c r="AB23" s="59">
        <f>'1.入力'!$D$48+'2.試算結果'!AA23</f>
        <v>0</v>
      </c>
      <c r="AC23" s="59">
        <f>'1.入力'!$D$48+'2.試算結果'!AB23</f>
        <v>0</v>
      </c>
      <c r="AD23" s="59">
        <f>'1.入力'!$D$48+'2.試算結果'!AC23</f>
        <v>0</v>
      </c>
      <c r="AE23" s="59">
        <f>'1.入力'!$D$48+'2.試算結果'!AD23</f>
        <v>0</v>
      </c>
      <c r="AF23" s="59">
        <f>'1.入力'!$D$48+'2.試算結果'!AE23</f>
        <v>0</v>
      </c>
      <c r="AG23" s="59">
        <f>'1.入力'!$D$48+'2.試算結果'!AF23</f>
        <v>0</v>
      </c>
      <c r="AH23" s="59">
        <f>'1.入力'!$D$48+'2.試算結果'!AG23</f>
        <v>0</v>
      </c>
      <c r="AI23" s="59">
        <f>'1.入力'!$D$48+'2.試算結果'!AH23</f>
        <v>0</v>
      </c>
      <c r="AJ23" s="59">
        <f>'1.入力'!$D$48+'2.試算結果'!AI23</f>
        <v>0</v>
      </c>
      <c r="AK23" s="59">
        <f>'1.入力'!$D$48+'2.試算結果'!AJ23</f>
        <v>0</v>
      </c>
      <c r="AL23" s="59">
        <f>'1.入力'!$D$48+'2.試算結果'!AK23</f>
        <v>0</v>
      </c>
      <c r="AM23" s="59">
        <f>'1.入力'!$D$48+'2.試算結果'!AL23</f>
        <v>0</v>
      </c>
      <c r="AN23" s="59">
        <f>'1.入力'!$D$48+'2.試算結果'!AM23</f>
        <v>0</v>
      </c>
      <c r="AO23" s="16">
        <f t="shared" si="2"/>
        <v>0</v>
      </c>
    </row>
    <row r="24" spans="2:41" ht="13.5" customHeight="1" x14ac:dyDescent="0.15">
      <c r="B24" s="10" t="s">
        <v>24</v>
      </c>
      <c r="C24" s="11"/>
      <c r="D24" s="11"/>
      <c r="E24" s="11"/>
      <c r="F24" s="12">
        <f>F25+F26+F29</f>
        <v>66000</v>
      </c>
      <c r="G24" s="12">
        <f t="shared" ref="G24:AN24" si="3">G25+G26+G29</f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  <c r="AG24" s="12">
        <f t="shared" si="3"/>
        <v>0</v>
      </c>
      <c r="AH24" s="12">
        <f t="shared" si="3"/>
        <v>0</v>
      </c>
      <c r="AI24" s="12">
        <f t="shared" si="3"/>
        <v>0</v>
      </c>
      <c r="AJ24" s="12">
        <f t="shared" si="3"/>
        <v>0</v>
      </c>
      <c r="AK24" s="12">
        <f t="shared" si="3"/>
        <v>0</v>
      </c>
      <c r="AL24" s="12">
        <f t="shared" si="3"/>
        <v>0</v>
      </c>
      <c r="AM24" s="12">
        <f t="shared" si="3"/>
        <v>0</v>
      </c>
      <c r="AN24" s="12">
        <f t="shared" si="3"/>
        <v>0</v>
      </c>
      <c r="AO24" s="13">
        <f t="shared" si="2"/>
        <v>66000</v>
      </c>
    </row>
    <row r="25" spans="2:41" ht="13.5" customHeight="1" x14ac:dyDescent="0.15">
      <c r="B25" s="30"/>
      <c r="C25" s="3" t="s">
        <v>156</v>
      </c>
      <c r="D25" s="22"/>
      <c r="E25" s="26" t="s">
        <v>16</v>
      </c>
      <c r="F25" s="8">
        <f>'1.入力'!$D$49</f>
        <v>0</v>
      </c>
      <c r="G25" s="8">
        <f>'1.入力'!$D$49</f>
        <v>0</v>
      </c>
      <c r="H25" s="8">
        <f>'1.入力'!$D$49</f>
        <v>0</v>
      </c>
      <c r="I25" s="8">
        <f>'1.入力'!$D$49</f>
        <v>0</v>
      </c>
      <c r="J25" s="8">
        <f>'1.入力'!$D$49</f>
        <v>0</v>
      </c>
      <c r="K25" s="8">
        <f>'1.入力'!$D$49</f>
        <v>0</v>
      </c>
      <c r="L25" s="8">
        <f>'1.入力'!$D$49</f>
        <v>0</v>
      </c>
      <c r="M25" s="8">
        <f>'1.入力'!$D$49</f>
        <v>0</v>
      </c>
      <c r="N25" s="8">
        <f>'1.入力'!$D$49</f>
        <v>0</v>
      </c>
      <c r="O25" s="8">
        <f>'1.入力'!$D$49</f>
        <v>0</v>
      </c>
      <c r="P25" s="8">
        <f>'1.入力'!$D$49</f>
        <v>0</v>
      </c>
      <c r="Q25" s="8">
        <f>'1.入力'!$D$49</f>
        <v>0</v>
      </c>
      <c r="R25" s="8">
        <f>'1.入力'!$D$49</f>
        <v>0</v>
      </c>
      <c r="S25" s="8">
        <f>'1.入力'!$D$49</f>
        <v>0</v>
      </c>
      <c r="T25" s="8">
        <f>'1.入力'!$D$49</f>
        <v>0</v>
      </c>
      <c r="U25" s="8">
        <f>'1.入力'!$D$49</f>
        <v>0</v>
      </c>
      <c r="V25" s="8">
        <f>'1.入力'!$D$49</f>
        <v>0</v>
      </c>
      <c r="W25" s="8">
        <f>'1.入力'!$D$49</f>
        <v>0</v>
      </c>
      <c r="X25" s="8">
        <f>'1.入力'!$D$49</f>
        <v>0</v>
      </c>
      <c r="Y25" s="8">
        <f>'1.入力'!$D$49</f>
        <v>0</v>
      </c>
      <c r="Z25" s="8">
        <f>'1.入力'!$D$49</f>
        <v>0</v>
      </c>
      <c r="AA25" s="8">
        <f>'1.入力'!$D$49</f>
        <v>0</v>
      </c>
      <c r="AB25" s="8">
        <f>'1.入力'!$D$49</f>
        <v>0</v>
      </c>
      <c r="AC25" s="8">
        <f>'1.入力'!$D$49</f>
        <v>0</v>
      </c>
      <c r="AD25" s="8">
        <f>'1.入力'!$D$49</f>
        <v>0</v>
      </c>
      <c r="AE25" s="8">
        <f>'1.入力'!$D$49</f>
        <v>0</v>
      </c>
      <c r="AF25" s="8">
        <f>'1.入力'!$D$49</f>
        <v>0</v>
      </c>
      <c r="AG25" s="8">
        <f>'1.入力'!$D$49</f>
        <v>0</v>
      </c>
      <c r="AH25" s="8">
        <f>'1.入力'!$D$49</f>
        <v>0</v>
      </c>
      <c r="AI25" s="8">
        <f>'1.入力'!$D$49</f>
        <v>0</v>
      </c>
      <c r="AJ25" s="8">
        <f>'1.入力'!$D$49</f>
        <v>0</v>
      </c>
      <c r="AK25" s="8">
        <f>'1.入力'!$D$49</f>
        <v>0</v>
      </c>
      <c r="AL25" s="8">
        <f>'1.入力'!$D$49</f>
        <v>0</v>
      </c>
      <c r="AM25" s="8">
        <f>'1.入力'!$D$49</f>
        <v>0</v>
      </c>
      <c r="AN25" s="8">
        <f>'1.入力'!$D$49</f>
        <v>0</v>
      </c>
      <c r="AO25" s="15">
        <f t="shared" si="2"/>
        <v>0</v>
      </c>
    </row>
    <row r="26" spans="2:41" ht="13.5" customHeight="1" x14ac:dyDescent="0.15">
      <c r="B26" s="30"/>
      <c r="C26" s="3" t="s">
        <v>15</v>
      </c>
      <c r="D26" s="22"/>
      <c r="E26" s="26" t="s">
        <v>16</v>
      </c>
      <c r="F26" s="104" t="str">
        <f>IF(ISNUMBER('1.入力'!F61),'1.入力'!F61,"0")</f>
        <v>0</v>
      </c>
      <c r="G26" s="104" t="str">
        <f>IF(ISNUMBER('1.入力'!G61),'1.入力'!G61,"0")</f>
        <v>0</v>
      </c>
      <c r="H26" s="104" t="str">
        <f>IF(ISNUMBER('1.入力'!H61),'1.入力'!H61,"0")</f>
        <v>0</v>
      </c>
      <c r="I26" s="104" t="str">
        <f>IF(ISNUMBER('1.入力'!I61),'1.入力'!I61,"0")</f>
        <v>0</v>
      </c>
      <c r="J26" s="104" t="str">
        <f>IF(ISNUMBER('1.入力'!J61),'1.入力'!J61,"0")</f>
        <v>0</v>
      </c>
      <c r="K26" s="104" t="str">
        <f>IF(ISNUMBER('1.入力'!K61),'1.入力'!K61,"0")</f>
        <v>0</v>
      </c>
      <c r="L26" s="104" t="str">
        <f>IF(ISNUMBER('1.入力'!L61),'1.入力'!L61,"0")</f>
        <v>0</v>
      </c>
      <c r="M26" s="104" t="str">
        <f>IF(ISNUMBER('1.入力'!M61),'1.入力'!M61,"0")</f>
        <v>0</v>
      </c>
      <c r="N26" s="104" t="str">
        <f>IF(ISNUMBER('1.入力'!N61),'1.入力'!N61,"0")</f>
        <v>0</v>
      </c>
      <c r="O26" s="104" t="str">
        <f>IF(ISNUMBER('1.入力'!O61),'1.入力'!O61,"0")</f>
        <v>0</v>
      </c>
      <c r="P26" s="104" t="str">
        <f>IF(ISNUMBER('1.入力'!P61),'1.入力'!P61,"0")</f>
        <v>0</v>
      </c>
      <c r="Q26" s="104" t="str">
        <f>IF(ISNUMBER('1.入力'!Q61),'1.入力'!Q61,"0")</f>
        <v>0</v>
      </c>
      <c r="R26" s="104" t="str">
        <f>IF(ISNUMBER('1.入力'!R61),'1.入力'!R61,"0")</f>
        <v>0</v>
      </c>
      <c r="S26" s="104" t="str">
        <f>IF(ISNUMBER('1.入力'!S61),'1.入力'!S61,"0")</f>
        <v>0</v>
      </c>
      <c r="T26" s="104" t="str">
        <f>IF(ISNUMBER('1.入力'!T61),'1.入力'!T61,"0")</f>
        <v>0</v>
      </c>
      <c r="U26" s="104" t="str">
        <f>IF(ISNUMBER('1.入力'!U61),'1.入力'!U61,"0")</f>
        <v>0</v>
      </c>
      <c r="V26" s="104" t="str">
        <f>IF(ISNUMBER('1.入力'!V61),'1.入力'!V61,"0")</f>
        <v>0</v>
      </c>
      <c r="W26" s="104" t="str">
        <f>IF(ISNUMBER('1.入力'!W61),'1.入力'!W61,"0")</f>
        <v>0</v>
      </c>
      <c r="X26" s="104" t="str">
        <f>IF(ISNUMBER('1.入力'!X61),'1.入力'!X61,"0")</f>
        <v>0</v>
      </c>
      <c r="Y26" s="104" t="str">
        <f>IF(ISNUMBER('1.入力'!Y61),'1.入力'!Y61,"0")</f>
        <v>0</v>
      </c>
      <c r="Z26" s="104" t="str">
        <f>IF(ISNUMBER('1.入力'!Z61),'1.入力'!Z61,"0")</f>
        <v>0</v>
      </c>
      <c r="AA26" s="104" t="str">
        <f>IF(ISNUMBER('1.入力'!AA61),'1.入力'!AA61,"0")</f>
        <v>0</v>
      </c>
      <c r="AB26" s="104" t="str">
        <f>IF(ISNUMBER('1.入力'!AB61),'1.入力'!AB61,"0")</f>
        <v>0</v>
      </c>
      <c r="AC26" s="104" t="str">
        <f>IF(ISNUMBER('1.入力'!AC61),'1.入力'!AC61,"0")</f>
        <v>0</v>
      </c>
      <c r="AD26" s="104" t="str">
        <f>IF(ISNUMBER('1.入力'!AD61),'1.入力'!AD61,"0")</f>
        <v>0</v>
      </c>
      <c r="AE26" s="104" t="str">
        <f>IF(ISNUMBER('1.入力'!AE61),'1.入力'!AE61,"0")</f>
        <v>0</v>
      </c>
      <c r="AF26" s="104" t="str">
        <f>IF(ISNUMBER('1.入力'!AF61),'1.入力'!AF61,"0")</f>
        <v>0</v>
      </c>
      <c r="AG26" s="104" t="str">
        <f>IF(ISNUMBER('1.入力'!AG61),'1.入力'!AG61,"0")</f>
        <v>0</v>
      </c>
      <c r="AH26" s="104" t="str">
        <f>IF(ISNUMBER('1.入力'!AH61),'1.入力'!AH61,"0")</f>
        <v>0</v>
      </c>
      <c r="AI26" s="104" t="str">
        <f>IF(ISNUMBER('1.入力'!AI61),'1.入力'!AI61,"0")</f>
        <v>0</v>
      </c>
      <c r="AJ26" s="104" t="str">
        <f>IF(ISNUMBER('1.入力'!AJ61),'1.入力'!AJ61,"0")</f>
        <v>0</v>
      </c>
      <c r="AK26" s="104" t="str">
        <f>IF(ISNUMBER('1.入力'!AK61),'1.入力'!AK61,"0")</f>
        <v>0</v>
      </c>
      <c r="AL26" s="104" t="str">
        <f>IF(ISNUMBER('1.入力'!AL61),'1.入力'!AL61,"0")</f>
        <v>0</v>
      </c>
      <c r="AM26" s="104" t="str">
        <f>IF(ISNUMBER('1.入力'!AM61),'1.入力'!AM61,"0")</f>
        <v>0</v>
      </c>
      <c r="AN26" s="104" t="str">
        <f>IF(ISNUMBER('1.入力'!AN61),'1.入力'!AN61,"0")</f>
        <v>0</v>
      </c>
      <c r="AO26" s="106">
        <f t="shared" si="2"/>
        <v>0</v>
      </c>
    </row>
    <row r="27" spans="2:41" ht="13.5" customHeight="1" x14ac:dyDescent="0.15">
      <c r="B27" s="30"/>
      <c r="C27" s="9"/>
      <c r="D27" s="3" t="s">
        <v>81</v>
      </c>
      <c r="E27" s="26" t="s">
        <v>16</v>
      </c>
      <c r="F27" s="104" t="str">
        <f>IF(ISNUMBER('1.入力'!F62),'1.入力'!F62,"0")</f>
        <v>0</v>
      </c>
      <c r="G27" s="104" t="str">
        <f>IF(ISNUMBER('1.入力'!G62),'1.入力'!G62,"0")</f>
        <v>0</v>
      </c>
      <c r="H27" s="104" t="str">
        <f>IF(ISNUMBER('1.入力'!H62),'1.入力'!H62,"0")</f>
        <v>0</v>
      </c>
      <c r="I27" s="104" t="str">
        <f>IF(ISNUMBER('1.入力'!I62),'1.入力'!I62,"0")</f>
        <v>0</v>
      </c>
      <c r="J27" s="104" t="str">
        <f>IF(ISNUMBER('1.入力'!J62),'1.入力'!J62,"0")</f>
        <v>0</v>
      </c>
      <c r="K27" s="104" t="str">
        <f>IF(ISNUMBER('1.入力'!K62),'1.入力'!K62,"0")</f>
        <v>0</v>
      </c>
      <c r="L27" s="104" t="str">
        <f>IF(ISNUMBER('1.入力'!L62),'1.入力'!L62,"0")</f>
        <v>0</v>
      </c>
      <c r="M27" s="104" t="str">
        <f>IF(ISNUMBER('1.入力'!M62),'1.入力'!M62,"0")</f>
        <v>0</v>
      </c>
      <c r="N27" s="104" t="str">
        <f>IF(ISNUMBER('1.入力'!N62),'1.入力'!N62,"0")</f>
        <v>0</v>
      </c>
      <c r="O27" s="104" t="str">
        <f>IF(ISNUMBER('1.入力'!O62),'1.入力'!O62,"0")</f>
        <v>0</v>
      </c>
      <c r="P27" s="104" t="str">
        <f>IF(ISNUMBER('1.入力'!P62),'1.入力'!P62,"0")</f>
        <v>0</v>
      </c>
      <c r="Q27" s="104" t="str">
        <f>IF(ISNUMBER('1.入力'!Q62),'1.入力'!Q62,"0")</f>
        <v>0</v>
      </c>
      <c r="R27" s="104" t="str">
        <f>IF(ISNUMBER('1.入力'!R62),'1.入力'!R62,"0")</f>
        <v>0</v>
      </c>
      <c r="S27" s="104" t="str">
        <f>IF(ISNUMBER('1.入力'!S62),'1.入力'!S62,"0")</f>
        <v>0</v>
      </c>
      <c r="T27" s="104" t="str">
        <f>IF(ISNUMBER('1.入力'!T62),'1.入力'!T62,"0")</f>
        <v>0</v>
      </c>
      <c r="U27" s="104" t="str">
        <f>IF(ISNUMBER('1.入力'!U62),'1.入力'!U62,"0")</f>
        <v>0</v>
      </c>
      <c r="V27" s="104" t="str">
        <f>IF(ISNUMBER('1.入力'!V62),'1.入力'!V62,"0")</f>
        <v>0</v>
      </c>
      <c r="W27" s="104" t="str">
        <f>IF(ISNUMBER('1.入力'!W62),'1.入力'!W62,"0")</f>
        <v>0</v>
      </c>
      <c r="X27" s="104" t="str">
        <f>IF(ISNUMBER('1.入力'!X62),'1.入力'!X62,"0")</f>
        <v>0</v>
      </c>
      <c r="Y27" s="104" t="str">
        <f>IF(ISNUMBER('1.入力'!Y62),'1.入力'!Y62,"0")</f>
        <v>0</v>
      </c>
      <c r="Z27" s="104" t="str">
        <f>IF(ISNUMBER('1.入力'!Z62),'1.入力'!Z62,"0")</f>
        <v>0</v>
      </c>
      <c r="AA27" s="104" t="str">
        <f>IF(ISNUMBER('1.入力'!AA62),'1.入力'!AA62,"0")</f>
        <v>0</v>
      </c>
      <c r="AB27" s="104" t="str">
        <f>IF(ISNUMBER('1.入力'!AB62),'1.入力'!AB62,"0")</f>
        <v>0</v>
      </c>
      <c r="AC27" s="104" t="str">
        <f>IF(ISNUMBER('1.入力'!AC62),'1.入力'!AC62,"0")</f>
        <v>0</v>
      </c>
      <c r="AD27" s="104" t="str">
        <f>IF(ISNUMBER('1.入力'!AD62),'1.入力'!AD62,"0")</f>
        <v>0</v>
      </c>
      <c r="AE27" s="104" t="str">
        <f>IF(ISNUMBER('1.入力'!AE62),'1.入力'!AE62,"0")</f>
        <v>0</v>
      </c>
      <c r="AF27" s="104" t="str">
        <f>IF(ISNUMBER('1.入力'!AF62),'1.入力'!AF62,"0")</f>
        <v>0</v>
      </c>
      <c r="AG27" s="104" t="str">
        <f>IF(ISNUMBER('1.入力'!AG62),'1.入力'!AG62,"0")</f>
        <v>0</v>
      </c>
      <c r="AH27" s="104" t="str">
        <f>IF(ISNUMBER('1.入力'!AH62),'1.入力'!AH62,"0")</f>
        <v>0</v>
      </c>
      <c r="AI27" s="104" t="str">
        <f>IF(ISNUMBER('1.入力'!AI62),'1.入力'!AI62,"0")</f>
        <v>0</v>
      </c>
      <c r="AJ27" s="104" t="str">
        <f>IF(ISNUMBER('1.入力'!AJ62),'1.入力'!AJ62,"0")</f>
        <v>0</v>
      </c>
      <c r="AK27" s="104" t="str">
        <f>IF(ISNUMBER('1.入力'!AK62),'1.入力'!AK62,"0")</f>
        <v>0</v>
      </c>
      <c r="AL27" s="104" t="str">
        <f>IF(ISNUMBER('1.入力'!AL62),'1.入力'!AL62,"0")</f>
        <v>0</v>
      </c>
      <c r="AM27" s="104" t="str">
        <f>IF(ISNUMBER('1.入力'!AM62),'1.入力'!AM62,"0")</f>
        <v>0</v>
      </c>
      <c r="AN27" s="104" t="str">
        <f>IF(ISNUMBER('1.入力'!AN62),'1.入力'!AN62,"0")</f>
        <v>0</v>
      </c>
      <c r="AO27" s="107">
        <f t="shared" si="2"/>
        <v>0</v>
      </c>
    </row>
    <row r="28" spans="2:41" ht="13.5" customHeight="1" x14ac:dyDescent="0.15">
      <c r="B28" s="30"/>
      <c r="C28" s="7"/>
      <c r="D28" s="78" t="s">
        <v>80</v>
      </c>
      <c r="E28" s="64" t="s">
        <v>16</v>
      </c>
      <c r="F28" s="105" t="str">
        <f>IF(ISNUMBER('1.入力'!F63),'1.入力'!F63,"0")</f>
        <v>0</v>
      </c>
      <c r="G28" s="105" t="str">
        <f>IF(ISNUMBER('1.入力'!G63),'1.入力'!G63,"0")</f>
        <v>0</v>
      </c>
      <c r="H28" s="105" t="str">
        <f>IF(ISNUMBER('1.入力'!H63),'1.入力'!H63,"0")</f>
        <v>0</v>
      </c>
      <c r="I28" s="105" t="str">
        <f>IF(ISNUMBER('1.入力'!I63),'1.入力'!I63,"0")</f>
        <v>0</v>
      </c>
      <c r="J28" s="105" t="str">
        <f>IF(ISNUMBER('1.入力'!J63),'1.入力'!J63,"0")</f>
        <v>0</v>
      </c>
      <c r="K28" s="105" t="str">
        <f>IF(ISNUMBER('1.入力'!K63),'1.入力'!K63,"0")</f>
        <v>0</v>
      </c>
      <c r="L28" s="105" t="str">
        <f>IF(ISNUMBER('1.入力'!L63),'1.入力'!L63,"0")</f>
        <v>0</v>
      </c>
      <c r="M28" s="105" t="str">
        <f>IF(ISNUMBER('1.入力'!M63),'1.入力'!M63,"0")</f>
        <v>0</v>
      </c>
      <c r="N28" s="105" t="str">
        <f>IF(ISNUMBER('1.入力'!N63),'1.入力'!N63,"0")</f>
        <v>0</v>
      </c>
      <c r="O28" s="105" t="str">
        <f>IF(ISNUMBER('1.入力'!O63),'1.入力'!O63,"0")</f>
        <v>0</v>
      </c>
      <c r="P28" s="105" t="str">
        <f>IF(ISNUMBER('1.入力'!P63),'1.入力'!P63,"0")</f>
        <v>0</v>
      </c>
      <c r="Q28" s="105" t="str">
        <f>IF(ISNUMBER('1.入力'!Q63),'1.入力'!Q63,"0")</f>
        <v>0</v>
      </c>
      <c r="R28" s="105" t="str">
        <f>IF(ISNUMBER('1.入力'!R63),'1.入力'!R63,"0")</f>
        <v>0</v>
      </c>
      <c r="S28" s="105" t="str">
        <f>IF(ISNUMBER('1.入力'!S63),'1.入力'!S63,"0")</f>
        <v>0</v>
      </c>
      <c r="T28" s="105" t="str">
        <f>IF(ISNUMBER('1.入力'!T63),'1.入力'!T63,"0")</f>
        <v>0</v>
      </c>
      <c r="U28" s="105" t="str">
        <f>IF(ISNUMBER('1.入力'!U63),'1.入力'!U63,"0")</f>
        <v>0</v>
      </c>
      <c r="V28" s="105" t="str">
        <f>IF(ISNUMBER('1.入力'!V63),'1.入力'!V63,"0")</f>
        <v>0</v>
      </c>
      <c r="W28" s="105" t="str">
        <f>IF(ISNUMBER('1.入力'!W63),'1.入力'!W63,"0")</f>
        <v>0</v>
      </c>
      <c r="X28" s="105" t="str">
        <f>IF(ISNUMBER('1.入力'!X63),'1.入力'!X63,"0")</f>
        <v>0</v>
      </c>
      <c r="Y28" s="105" t="str">
        <f>IF(ISNUMBER('1.入力'!Y63),'1.入力'!Y63,"0")</f>
        <v>0</v>
      </c>
      <c r="Z28" s="105" t="str">
        <f>IF(ISNUMBER('1.入力'!Z63),'1.入力'!Z63,"0")</f>
        <v>0</v>
      </c>
      <c r="AA28" s="105" t="str">
        <f>IF(ISNUMBER('1.入力'!AA63),'1.入力'!AA63,"0")</f>
        <v>0</v>
      </c>
      <c r="AB28" s="105" t="str">
        <f>IF(ISNUMBER('1.入力'!AB63),'1.入力'!AB63,"0")</f>
        <v>0</v>
      </c>
      <c r="AC28" s="105" t="str">
        <f>IF(ISNUMBER('1.入力'!AC63),'1.入力'!AC63,"0")</f>
        <v>0</v>
      </c>
      <c r="AD28" s="105" t="str">
        <f>IF(ISNUMBER('1.入力'!AD63),'1.入力'!AD63,"0")</f>
        <v>0</v>
      </c>
      <c r="AE28" s="105" t="str">
        <f>IF(ISNUMBER('1.入力'!AE63),'1.入力'!AE63,"0")</f>
        <v>0</v>
      </c>
      <c r="AF28" s="105" t="str">
        <f>IF(ISNUMBER('1.入力'!AF63),'1.入力'!AF63,"0")</f>
        <v>0</v>
      </c>
      <c r="AG28" s="105" t="str">
        <f>IF(ISNUMBER('1.入力'!AG63),'1.入力'!AG63,"0")</f>
        <v>0</v>
      </c>
      <c r="AH28" s="105" t="str">
        <f>IF(ISNUMBER('1.入力'!AH63),'1.入力'!AH63,"0")</f>
        <v>0</v>
      </c>
      <c r="AI28" s="105" t="str">
        <f>IF(ISNUMBER('1.入力'!AI63),'1.入力'!AI63,"0")</f>
        <v>0</v>
      </c>
      <c r="AJ28" s="105" t="str">
        <f>IF(ISNUMBER('1.入力'!AJ63),'1.入力'!AJ63,"0")</f>
        <v>0</v>
      </c>
      <c r="AK28" s="105" t="str">
        <f>IF(ISNUMBER('1.入力'!AK63),'1.入力'!AK63,"0")</f>
        <v>0</v>
      </c>
      <c r="AL28" s="105" t="str">
        <f>IF(ISNUMBER('1.入力'!AL63),'1.入力'!AL63,"0")</f>
        <v>0</v>
      </c>
      <c r="AM28" s="105" t="str">
        <f>IF(ISNUMBER('1.入力'!AM63),'1.入力'!AM63,"0")</f>
        <v>0</v>
      </c>
      <c r="AN28" s="105" t="str">
        <f>IF(ISNUMBER('1.入力'!AN63),'1.入力'!AN63,"0")</f>
        <v>0</v>
      </c>
      <c r="AO28" s="16">
        <f t="shared" si="2"/>
        <v>0</v>
      </c>
    </row>
    <row r="29" spans="2:41" ht="13.5" customHeight="1" thickBot="1" x14ac:dyDescent="0.2">
      <c r="B29" s="30"/>
      <c r="C29" s="3" t="s">
        <v>57</v>
      </c>
      <c r="D29" s="22"/>
      <c r="E29" s="26" t="s">
        <v>54</v>
      </c>
      <c r="F29" s="8">
        <f>E10+E11</f>
        <v>66000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15">
        <f t="shared" si="2"/>
        <v>66000</v>
      </c>
    </row>
    <row r="30" spans="2:41" ht="13.5" customHeight="1" thickTop="1" x14ac:dyDescent="0.15">
      <c r="B30" s="182" t="s">
        <v>44</v>
      </c>
      <c r="C30" s="183"/>
      <c r="D30" s="184"/>
      <c r="E30" s="185" t="s">
        <v>28</v>
      </c>
      <c r="F30" s="186">
        <f t="shared" ref="F30:AO30" si="4">F20-F24</f>
        <v>-66000</v>
      </c>
      <c r="G30" s="186">
        <f t="shared" si="4"/>
        <v>0</v>
      </c>
      <c r="H30" s="186">
        <f t="shared" si="4"/>
        <v>0</v>
      </c>
      <c r="I30" s="186">
        <f t="shared" si="4"/>
        <v>0</v>
      </c>
      <c r="J30" s="186">
        <f t="shared" si="4"/>
        <v>0</v>
      </c>
      <c r="K30" s="186">
        <f t="shared" si="4"/>
        <v>0</v>
      </c>
      <c r="L30" s="186">
        <f t="shared" si="4"/>
        <v>0</v>
      </c>
      <c r="M30" s="186">
        <f t="shared" si="4"/>
        <v>0</v>
      </c>
      <c r="N30" s="186">
        <f t="shared" si="4"/>
        <v>0</v>
      </c>
      <c r="O30" s="186">
        <f t="shared" si="4"/>
        <v>0</v>
      </c>
      <c r="P30" s="186">
        <f t="shared" si="4"/>
        <v>0</v>
      </c>
      <c r="Q30" s="186">
        <f t="shared" si="4"/>
        <v>0</v>
      </c>
      <c r="R30" s="186">
        <f t="shared" si="4"/>
        <v>0</v>
      </c>
      <c r="S30" s="186">
        <f t="shared" si="4"/>
        <v>0</v>
      </c>
      <c r="T30" s="186">
        <f t="shared" si="4"/>
        <v>0</v>
      </c>
      <c r="U30" s="186">
        <f t="shared" si="4"/>
        <v>0</v>
      </c>
      <c r="V30" s="186">
        <f t="shared" si="4"/>
        <v>0</v>
      </c>
      <c r="W30" s="186">
        <f t="shared" si="4"/>
        <v>0</v>
      </c>
      <c r="X30" s="186">
        <f t="shared" si="4"/>
        <v>0</v>
      </c>
      <c r="Y30" s="186">
        <f t="shared" si="4"/>
        <v>0</v>
      </c>
      <c r="Z30" s="186">
        <f t="shared" si="4"/>
        <v>0</v>
      </c>
      <c r="AA30" s="186">
        <f t="shared" si="4"/>
        <v>0</v>
      </c>
      <c r="AB30" s="186">
        <f t="shared" si="4"/>
        <v>0</v>
      </c>
      <c r="AC30" s="186">
        <f t="shared" si="4"/>
        <v>0</v>
      </c>
      <c r="AD30" s="186">
        <f t="shared" si="4"/>
        <v>0</v>
      </c>
      <c r="AE30" s="186">
        <f t="shared" si="4"/>
        <v>0</v>
      </c>
      <c r="AF30" s="186">
        <f t="shared" si="4"/>
        <v>0</v>
      </c>
      <c r="AG30" s="186">
        <f t="shared" si="4"/>
        <v>0</v>
      </c>
      <c r="AH30" s="186">
        <f t="shared" si="4"/>
        <v>0</v>
      </c>
      <c r="AI30" s="186">
        <f t="shared" si="4"/>
        <v>0</v>
      </c>
      <c r="AJ30" s="186">
        <f t="shared" si="4"/>
        <v>0</v>
      </c>
      <c r="AK30" s="186">
        <f t="shared" si="4"/>
        <v>0</v>
      </c>
      <c r="AL30" s="186">
        <f t="shared" si="4"/>
        <v>0</v>
      </c>
      <c r="AM30" s="186">
        <f t="shared" si="4"/>
        <v>0</v>
      </c>
      <c r="AN30" s="186">
        <f t="shared" si="4"/>
        <v>0</v>
      </c>
      <c r="AO30" s="187">
        <f t="shared" si="4"/>
        <v>-66000</v>
      </c>
    </row>
    <row r="31" spans="2:41" ht="13.5" customHeight="1" x14ac:dyDescent="0.15">
      <c r="B31" s="181" t="s">
        <v>75</v>
      </c>
      <c r="C31" s="32"/>
      <c r="D31" s="25"/>
      <c r="E31" s="94" t="s">
        <v>28</v>
      </c>
      <c r="F31" s="69">
        <f>F30</f>
        <v>-66000</v>
      </c>
      <c r="G31" s="69">
        <f t="shared" ref="G31:AN31" si="5">F31+G30</f>
        <v>-66000</v>
      </c>
      <c r="H31" s="69">
        <f t="shared" si="5"/>
        <v>-66000</v>
      </c>
      <c r="I31" s="69">
        <f t="shared" si="5"/>
        <v>-66000</v>
      </c>
      <c r="J31" s="69">
        <f t="shared" si="5"/>
        <v>-66000</v>
      </c>
      <c r="K31" s="69">
        <f t="shared" si="5"/>
        <v>-66000</v>
      </c>
      <c r="L31" s="69">
        <f t="shared" si="5"/>
        <v>-66000</v>
      </c>
      <c r="M31" s="69">
        <f t="shared" si="5"/>
        <v>-66000</v>
      </c>
      <c r="N31" s="69">
        <f t="shared" si="5"/>
        <v>-66000</v>
      </c>
      <c r="O31" s="69">
        <f t="shared" si="5"/>
        <v>-66000</v>
      </c>
      <c r="P31" s="69">
        <f t="shared" si="5"/>
        <v>-66000</v>
      </c>
      <c r="Q31" s="69">
        <f t="shared" si="5"/>
        <v>-66000</v>
      </c>
      <c r="R31" s="69">
        <f t="shared" si="5"/>
        <v>-66000</v>
      </c>
      <c r="S31" s="69">
        <f t="shared" si="5"/>
        <v>-66000</v>
      </c>
      <c r="T31" s="69">
        <f t="shared" si="5"/>
        <v>-66000</v>
      </c>
      <c r="U31" s="69">
        <f t="shared" si="5"/>
        <v>-66000</v>
      </c>
      <c r="V31" s="69">
        <f t="shared" si="5"/>
        <v>-66000</v>
      </c>
      <c r="W31" s="69">
        <f t="shared" si="5"/>
        <v>-66000</v>
      </c>
      <c r="X31" s="69">
        <f t="shared" si="5"/>
        <v>-66000</v>
      </c>
      <c r="Y31" s="69">
        <f t="shared" si="5"/>
        <v>-66000</v>
      </c>
      <c r="Z31" s="69">
        <f t="shared" si="5"/>
        <v>-66000</v>
      </c>
      <c r="AA31" s="69">
        <f t="shared" si="5"/>
        <v>-66000</v>
      </c>
      <c r="AB31" s="69">
        <f t="shared" si="5"/>
        <v>-66000</v>
      </c>
      <c r="AC31" s="69">
        <f t="shared" si="5"/>
        <v>-66000</v>
      </c>
      <c r="AD31" s="69">
        <f t="shared" si="5"/>
        <v>-66000</v>
      </c>
      <c r="AE31" s="69">
        <f t="shared" si="5"/>
        <v>-66000</v>
      </c>
      <c r="AF31" s="69">
        <f t="shared" si="5"/>
        <v>-66000</v>
      </c>
      <c r="AG31" s="69">
        <f t="shared" si="5"/>
        <v>-66000</v>
      </c>
      <c r="AH31" s="69">
        <f t="shared" si="5"/>
        <v>-66000</v>
      </c>
      <c r="AI31" s="69">
        <f t="shared" si="5"/>
        <v>-66000</v>
      </c>
      <c r="AJ31" s="69">
        <f t="shared" si="5"/>
        <v>-66000</v>
      </c>
      <c r="AK31" s="69">
        <f t="shared" si="5"/>
        <v>-66000</v>
      </c>
      <c r="AL31" s="69">
        <f t="shared" si="5"/>
        <v>-66000</v>
      </c>
      <c r="AM31" s="69">
        <f t="shared" si="5"/>
        <v>-66000</v>
      </c>
      <c r="AN31" s="69">
        <f t="shared" si="5"/>
        <v>-66000</v>
      </c>
      <c r="AO31" s="188" t="s">
        <v>14</v>
      </c>
    </row>
    <row r="32" spans="2:41" ht="13.5" customHeight="1" thickBot="1" x14ac:dyDescent="0.2">
      <c r="B32" s="190" t="s">
        <v>76</v>
      </c>
      <c r="C32" s="191"/>
      <c r="D32" s="191"/>
      <c r="E32" s="192" t="s">
        <v>30</v>
      </c>
      <c r="F32" s="197">
        <f>IF(E14-F27&lt;0,0,E14-F27)</f>
        <v>0</v>
      </c>
      <c r="G32" s="197">
        <f t="shared" ref="G32:AN32" si="6">IF(F32-G27&lt;0,0,F32-G27)</f>
        <v>0</v>
      </c>
      <c r="H32" s="197">
        <f t="shared" si="6"/>
        <v>0</v>
      </c>
      <c r="I32" s="197">
        <f t="shared" si="6"/>
        <v>0</v>
      </c>
      <c r="J32" s="197">
        <f t="shared" si="6"/>
        <v>0</v>
      </c>
      <c r="K32" s="197">
        <f t="shared" si="6"/>
        <v>0</v>
      </c>
      <c r="L32" s="197">
        <f t="shared" si="6"/>
        <v>0</v>
      </c>
      <c r="M32" s="197">
        <f t="shared" si="6"/>
        <v>0</v>
      </c>
      <c r="N32" s="197">
        <f t="shared" si="6"/>
        <v>0</v>
      </c>
      <c r="O32" s="197">
        <f t="shared" si="6"/>
        <v>0</v>
      </c>
      <c r="P32" s="197">
        <f t="shared" si="6"/>
        <v>0</v>
      </c>
      <c r="Q32" s="197">
        <f t="shared" si="6"/>
        <v>0</v>
      </c>
      <c r="R32" s="197">
        <f t="shared" si="6"/>
        <v>0</v>
      </c>
      <c r="S32" s="197">
        <f t="shared" si="6"/>
        <v>0</v>
      </c>
      <c r="T32" s="197">
        <f t="shared" si="6"/>
        <v>0</v>
      </c>
      <c r="U32" s="197">
        <f t="shared" si="6"/>
        <v>0</v>
      </c>
      <c r="V32" s="197">
        <f t="shared" si="6"/>
        <v>0</v>
      </c>
      <c r="W32" s="197">
        <f t="shared" si="6"/>
        <v>0</v>
      </c>
      <c r="X32" s="197">
        <f t="shared" si="6"/>
        <v>0</v>
      </c>
      <c r="Y32" s="197">
        <f t="shared" si="6"/>
        <v>0</v>
      </c>
      <c r="Z32" s="197">
        <f t="shared" si="6"/>
        <v>0</v>
      </c>
      <c r="AA32" s="197">
        <f t="shared" si="6"/>
        <v>0</v>
      </c>
      <c r="AB32" s="197">
        <f t="shared" si="6"/>
        <v>0</v>
      </c>
      <c r="AC32" s="197">
        <f t="shared" si="6"/>
        <v>0</v>
      </c>
      <c r="AD32" s="197">
        <f t="shared" si="6"/>
        <v>0</v>
      </c>
      <c r="AE32" s="197">
        <f t="shared" si="6"/>
        <v>0</v>
      </c>
      <c r="AF32" s="197">
        <f t="shared" si="6"/>
        <v>0</v>
      </c>
      <c r="AG32" s="197">
        <f t="shared" si="6"/>
        <v>0</v>
      </c>
      <c r="AH32" s="197">
        <f t="shared" si="6"/>
        <v>0</v>
      </c>
      <c r="AI32" s="197">
        <f t="shared" si="6"/>
        <v>0</v>
      </c>
      <c r="AJ32" s="197">
        <f t="shared" si="6"/>
        <v>0</v>
      </c>
      <c r="AK32" s="197">
        <f t="shared" si="6"/>
        <v>0</v>
      </c>
      <c r="AL32" s="197">
        <f t="shared" si="6"/>
        <v>0</v>
      </c>
      <c r="AM32" s="197">
        <f t="shared" si="6"/>
        <v>0</v>
      </c>
      <c r="AN32" s="197">
        <f t="shared" si="6"/>
        <v>0</v>
      </c>
      <c r="AO32" s="198" t="s">
        <v>29</v>
      </c>
    </row>
    <row r="33" spans="2:41" ht="13.5" customHeight="1" x14ac:dyDescent="0.15">
      <c r="B33" s="96"/>
      <c r="C33" s="96"/>
      <c r="D33" s="96"/>
      <c r="E33" s="189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4"/>
    </row>
    <row r="34" spans="2:41" ht="13.5" customHeight="1" thickBot="1" x14ac:dyDescent="0.2">
      <c r="B34" s="177" t="s">
        <v>73</v>
      </c>
    </row>
    <row r="35" spans="2:41" ht="13.5" customHeight="1" x14ac:dyDescent="0.15">
      <c r="B35" s="18" t="s">
        <v>5</v>
      </c>
      <c r="C35" s="19"/>
      <c r="D35" s="19"/>
      <c r="E35" s="112" t="s">
        <v>4</v>
      </c>
      <c r="F35" s="57">
        <f t="shared" ref="F35:AN35" si="7">F18</f>
        <v>1</v>
      </c>
      <c r="G35" s="57">
        <f t="shared" si="7"/>
        <v>2</v>
      </c>
      <c r="H35" s="57">
        <f t="shared" si="7"/>
        <v>3</v>
      </c>
      <c r="I35" s="57">
        <f t="shared" si="7"/>
        <v>4</v>
      </c>
      <c r="J35" s="57">
        <f t="shared" si="7"/>
        <v>5</v>
      </c>
      <c r="K35" s="57">
        <f t="shared" si="7"/>
        <v>6</v>
      </c>
      <c r="L35" s="57">
        <f t="shared" si="7"/>
        <v>7</v>
      </c>
      <c r="M35" s="57">
        <f t="shared" si="7"/>
        <v>8</v>
      </c>
      <c r="N35" s="57">
        <f t="shared" si="7"/>
        <v>9</v>
      </c>
      <c r="O35" s="57">
        <f t="shared" si="7"/>
        <v>10</v>
      </c>
      <c r="P35" s="57">
        <f t="shared" si="7"/>
        <v>11</v>
      </c>
      <c r="Q35" s="57">
        <f t="shared" si="7"/>
        <v>12</v>
      </c>
      <c r="R35" s="57">
        <f t="shared" si="7"/>
        <v>13</v>
      </c>
      <c r="S35" s="57">
        <f t="shared" si="7"/>
        <v>14</v>
      </c>
      <c r="T35" s="57">
        <f t="shared" si="7"/>
        <v>15</v>
      </c>
      <c r="U35" s="57">
        <f t="shared" si="7"/>
        <v>16</v>
      </c>
      <c r="V35" s="57">
        <f t="shared" si="7"/>
        <v>17</v>
      </c>
      <c r="W35" s="57">
        <f t="shared" si="7"/>
        <v>18</v>
      </c>
      <c r="X35" s="57">
        <f t="shared" si="7"/>
        <v>19</v>
      </c>
      <c r="Y35" s="57">
        <f t="shared" si="7"/>
        <v>20</v>
      </c>
      <c r="Z35" s="57">
        <f t="shared" si="7"/>
        <v>21</v>
      </c>
      <c r="AA35" s="57">
        <f t="shared" si="7"/>
        <v>22</v>
      </c>
      <c r="AB35" s="57">
        <f t="shared" si="7"/>
        <v>23</v>
      </c>
      <c r="AC35" s="57">
        <f t="shared" si="7"/>
        <v>24</v>
      </c>
      <c r="AD35" s="57">
        <f t="shared" si="7"/>
        <v>25</v>
      </c>
      <c r="AE35" s="57">
        <f t="shared" si="7"/>
        <v>26</v>
      </c>
      <c r="AF35" s="57">
        <f t="shared" si="7"/>
        <v>27</v>
      </c>
      <c r="AG35" s="57">
        <f t="shared" si="7"/>
        <v>28</v>
      </c>
      <c r="AH35" s="57">
        <f t="shared" si="7"/>
        <v>29</v>
      </c>
      <c r="AI35" s="57">
        <f t="shared" si="7"/>
        <v>30</v>
      </c>
      <c r="AJ35" s="57">
        <f t="shared" si="7"/>
        <v>31</v>
      </c>
      <c r="AK35" s="57">
        <f t="shared" si="7"/>
        <v>32</v>
      </c>
      <c r="AL35" s="57">
        <f t="shared" si="7"/>
        <v>33</v>
      </c>
      <c r="AM35" s="57">
        <f t="shared" si="7"/>
        <v>34</v>
      </c>
      <c r="AN35" s="110">
        <f t="shared" si="7"/>
        <v>35</v>
      </c>
      <c r="AO35" s="20" t="s">
        <v>2</v>
      </c>
    </row>
    <row r="36" spans="2:41" ht="13.5" customHeight="1" thickBot="1" x14ac:dyDescent="0.2">
      <c r="B36" s="179" t="s">
        <v>1</v>
      </c>
      <c r="C36" s="63"/>
      <c r="D36" s="63"/>
      <c r="E36" s="180" t="s">
        <v>74</v>
      </c>
      <c r="F36" s="56">
        <f t="shared" ref="F36:AN36" si="8">F19</f>
        <v>0</v>
      </c>
      <c r="G36" s="56">
        <f t="shared" si="8"/>
        <v>1</v>
      </c>
      <c r="H36" s="56">
        <f t="shared" si="8"/>
        <v>2</v>
      </c>
      <c r="I36" s="56">
        <f t="shared" si="8"/>
        <v>3</v>
      </c>
      <c r="J36" s="56">
        <f t="shared" si="8"/>
        <v>4</v>
      </c>
      <c r="K36" s="56">
        <f t="shared" si="8"/>
        <v>5</v>
      </c>
      <c r="L36" s="56">
        <f t="shared" si="8"/>
        <v>6</v>
      </c>
      <c r="M36" s="56">
        <f t="shared" si="8"/>
        <v>7</v>
      </c>
      <c r="N36" s="56">
        <f t="shared" si="8"/>
        <v>8</v>
      </c>
      <c r="O36" s="56">
        <f t="shared" si="8"/>
        <v>9</v>
      </c>
      <c r="P36" s="56">
        <f t="shared" si="8"/>
        <v>10</v>
      </c>
      <c r="Q36" s="56">
        <f t="shared" si="8"/>
        <v>11</v>
      </c>
      <c r="R36" s="56">
        <f t="shared" si="8"/>
        <v>12</v>
      </c>
      <c r="S36" s="56">
        <f t="shared" si="8"/>
        <v>13</v>
      </c>
      <c r="T36" s="56">
        <f t="shared" si="8"/>
        <v>14</v>
      </c>
      <c r="U36" s="56">
        <f t="shared" si="8"/>
        <v>15</v>
      </c>
      <c r="V36" s="56">
        <f t="shared" si="8"/>
        <v>16</v>
      </c>
      <c r="W36" s="56">
        <f t="shared" si="8"/>
        <v>17</v>
      </c>
      <c r="X36" s="56">
        <f t="shared" si="8"/>
        <v>18</v>
      </c>
      <c r="Y36" s="56">
        <f t="shared" si="8"/>
        <v>19</v>
      </c>
      <c r="Z36" s="56">
        <f t="shared" si="8"/>
        <v>20</v>
      </c>
      <c r="AA36" s="56">
        <f t="shared" si="8"/>
        <v>21</v>
      </c>
      <c r="AB36" s="56">
        <f t="shared" si="8"/>
        <v>22</v>
      </c>
      <c r="AC36" s="56">
        <f t="shared" si="8"/>
        <v>23</v>
      </c>
      <c r="AD36" s="56">
        <f t="shared" si="8"/>
        <v>24</v>
      </c>
      <c r="AE36" s="56">
        <f t="shared" si="8"/>
        <v>25</v>
      </c>
      <c r="AF36" s="56">
        <f t="shared" si="8"/>
        <v>26</v>
      </c>
      <c r="AG36" s="56">
        <f t="shared" si="8"/>
        <v>27</v>
      </c>
      <c r="AH36" s="56">
        <f t="shared" si="8"/>
        <v>28</v>
      </c>
      <c r="AI36" s="56">
        <f t="shared" si="8"/>
        <v>29</v>
      </c>
      <c r="AJ36" s="56">
        <f t="shared" si="8"/>
        <v>30</v>
      </c>
      <c r="AK36" s="56">
        <f t="shared" si="8"/>
        <v>31</v>
      </c>
      <c r="AL36" s="56">
        <f t="shared" si="8"/>
        <v>32</v>
      </c>
      <c r="AM36" s="56">
        <f t="shared" si="8"/>
        <v>33</v>
      </c>
      <c r="AN36" s="56">
        <f t="shared" si="8"/>
        <v>34</v>
      </c>
      <c r="AO36" s="55"/>
    </row>
    <row r="37" spans="2:41" ht="13.5" customHeight="1" x14ac:dyDescent="0.15">
      <c r="B37" s="10" t="s">
        <v>23</v>
      </c>
      <c r="C37" s="11"/>
      <c r="D37" s="11"/>
      <c r="E37" s="11"/>
      <c r="F37" s="12">
        <f>IF(F38+F39+F40&lt;0,0,F38+F39+F40)</f>
        <v>0</v>
      </c>
      <c r="G37" s="12">
        <f t="shared" ref="G37:AN37" si="9">IF(G38+G39+G40&lt;0,0,G38+G39+G40)</f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2">
        <f t="shared" si="9"/>
        <v>0</v>
      </c>
      <c r="R37" s="12">
        <f t="shared" si="9"/>
        <v>0</v>
      </c>
      <c r="S37" s="12">
        <f t="shared" si="9"/>
        <v>0</v>
      </c>
      <c r="T37" s="12">
        <f t="shared" si="9"/>
        <v>0</v>
      </c>
      <c r="U37" s="12">
        <f t="shared" si="9"/>
        <v>0</v>
      </c>
      <c r="V37" s="12">
        <f t="shared" si="9"/>
        <v>0</v>
      </c>
      <c r="W37" s="12">
        <f t="shared" si="9"/>
        <v>0</v>
      </c>
      <c r="X37" s="12">
        <f t="shared" si="9"/>
        <v>0</v>
      </c>
      <c r="Y37" s="12">
        <f t="shared" si="9"/>
        <v>0</v>
      </c>
      <c r="Z37" s="12">
        <f t="shared" si="9"/>
        <v>0</v>
      </c>
      <c r="AA37" s="12">
        <f t="shared" si="9"/>
        <v>0</v>
      </c>
      <c r="AB37" s="12">
        <f t="shared" si="9"/>
        <v>0</v>
      </c>
      <c r="AC37" s="12">
        <f t="shared" si="9"/>
        <v>0</v>
      </c>
      <c r="AD37" s="12">
        <f t="shared" si="9"/>
        <v>0</v>
      </c>
      <c r="AE37" s="12">
        <f t="shared" si="9"/>
        <v>0</v>
      </c>
      <c r="AF37" s="12">
        <f t="shared" si="9"/>
        <v>0</v>
      </c>
      <c r="AG37" s="12">
        <f t="shared" si="9"/>
        <v>0</v>
      </c>
      <c r="AH37" s="12">
        <f t="shared" si="9"/>
        <v>0</v>
      </c>
      <c r="AI37" s="12">
        <f t="shared" si="9"/>
        <v>0</v>
      </c>
      <c r="AJ37" s="12">
        <f t="shared" si="9"/>
        <v>0</v>
      </c>
      <c r="AK37" s="12">
        <f t="shared" si="9"/>
        <v>0</v>
      </c>
      <c r="AL37" s="12">
        <f t="shared" si="9"/>
        <v>0</v>
      </c>
      <c r="AM37" s="12">
        <f t="shared" si="9"/>
        <v>0</v>
      </c>
      <c r="AN37" s="12">
        <f t="shared" si="9"/>
        <v>0</v>
      </c>
      <c r="AO37" s="13">
        <f t="shared" ref="AO37:AO42" si="10">SUM(F37:AN37)</f>
        <v>0</v>
      </c>
    </row>
    <row r="38" spans="2:41" ht="13.5" customHeight="1" x14ac:dyDescent="0.15">
      <c r="B38" s="14"/>
      <c r="C38" s="3" t="s">
        <v>11</v>
      </c>
      <c r="D38" s="22"/>
      <c r="E38" s="26" t="s">
        <v>16</v>
      </c>
      <c r="F38" s="4">
        <f t="shared" ref="F38:AN38" si="11">F21</f>
        <v>0</v>
      </c>
      <c r="G38" s="4">
        <f t="shared" si="11"/>
        <v>0</v>
      </c>
      <c r="H38" s="4">
        <f t="shared" si="11"/>
        <v>0</v>
      </c>
      <c r="I38" s="4">
        <f t="shared" si="11"/>
        <v>0</v>
      </c>
      <c r="J38" s="4">
        <f t="shared" si="11"/>
        <v>0</v>
      </c>
      <c r="K38" s="4">
        <f t="shared" si="11"/>
        <v>0</v>
      </c>
      <c r="L38" s="4">
        <f t="shared" si="11"/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 t="shared" si="11"/>
        <v>0</v>
      </c>
      <c r="Q38" s="4">
        <f t="shared" si="11"/>
        <v>0</v>
      </c>
      <c r="R38" s="4">
        <f t="shared" si="11"/>
        <v>0</v>
      </c>
      <c r="S38" s="4">
        <f t="shared" si="11"/>
        <v>0</v>
      </c>
      <c r="T38" s="4">
        <f t="shared" si="11"/>
        <v>0</v>
      </c>
      <c r="U38" s="4">
        <f t="shared" si="11"/>
        <v>0</v>
      </c>
      <c r="V38" s="4">
        <f t="shared" si="11"/>
        <v>0</v>
      </c>
      <c r="W38" s="4">
        <f t="shared" si="11"/>
        <v>0</v>
      </c>
      <c r="X38" s="4">
        <f t="shared" si="11"/>
        <v>0</v>
      </c>
      <c r="Y38" s="4">
        <f t="shared" si="11"/>
        <v>0</v>
      </c>
      <c r="Z38" s="4">
        <f t="shared" si="11"/>
        <v>0</v>
      </c>
      <c r="AA38" s="4">
        <f t="shared" si="11"/>
        <v>0</v>
      </c>
      <c r="AB38" s="4">
        <f t="shared" si="11"/>
        <v>0</v>
      </c>
      <c r="AC38" s="4">
        <f t="shared" si="11"/>
        <v>0</v>
      </c>
      <c r="AD38" s="4">
        <f t="shared" si="11"/>
        <v>0</v>
      </c>
      <c r="AE38" s="4">
        <f t="shared" si="11"/>
        <v>0</v>
      </c>
      <c r="AF38" s="4">
        <f t="shared" si="11"/>
        <v>0</v>
      </c>
      <c r="AG38" s="4">
        <f t="shared" si="11"/>
        <v>0</v>
      </c>
      <c r="AH38" s="4">
        <f t="shared" si="11"/>
        <v>0</v>
      </c>
      <c r="AI38" s="4">
        <f t="shared" si="11"/>
        <v>0</v>
      </c>
      <c r="AJ38" s="4">
        <f t="shared" si="11"/>
        <v>0</v>
      </c>
      <c r="AK38" s="4">
        <f t="shared" si="11"/>
        <v>0</v>
      </c>
      <c r="AL38" s="4">
        <f t="shared" si="11"/>
        <v>0</v>
      </c>
      <c r="AM38" s="4">
        <f t="shared" si="11"/>
        <v>0</v>
      </c>
      <c r="AN38" s="4">
        <f t="shared" si="11"/>
        <v>0</v>
      </c>
      <c r="AO38" s="15">
        <f t="shared" si="10"/>
        <v>0</v>
      </c>
    </row>
    <row r="39" spans="2:41" ht="13.5" customHeight="1" x14ac:dyDescent="0.15">
      <c r="B39" s="14"/>
      <c r="C39" s="5" t="s">
        <v>8</v>
      </c>
      <c r="D39" s="23"/>
      <c r="E39" s="64" t="s">
        <v>16</v>
      </c>
      <c r="F39" s="6">
        <f t="shared" ref="F39:AN39" si="12">F22</f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12"/>
        <v>0</v>
      </c>
      <c r="N39" s="6">
        <f t="shared" si="12"/>
        <v>0</v>
      </c>
      <c r="O39" s="6">
        <f t="shared" si="12"/>
        <v>0</v>
      </c>
      <c r="P39" s="6">
        <f t="shared" si="12"/>
        <v>0</v>
      </c>
      <c r="Q39" s="6">
        <f t="shared" si="12"/>
        <v>0</v>
      </c>
      <c r="R39" s="6">
        <f t="shared" si="12"/>
        <v>0</v>
      </c>
      <c r="S39" s="6">
        <f t="shared" si="12"/>
        <v>0</v>
      </c>
      <c r="T39" s="6">
        <f t="shared" si="12"/>
        <v>0</v>
      </c>
      <c r="U39" s="6">
        <f t="shared" si="12"/>
        <v>0</v>
      </c>
      <c r="V39" s="6">
        <f t="shared" si="12"/>
        <v>0</v>
      </c>
      <c r="W39" s="6">
        <f t="shared" si="12"/>
        <v>0</v>
      </c>
      <c r="X39" s="6">
        <f t="shared" si="12"/>
        <v>0</v>
      </c>
      <c r="Y39" s="6">
        <f t="shared" si="12"/>
        <v>0</v>
      </c>
      <c r="Z39" s="6">
        <f t="shared" si="12"/>
        <v>0</v>
      </c>
      <c r="AA39" s="6">
        <f t="shared" si="12"/>
        <v>0</v>
      </c>
      <c r="AB39" s="6">
        <f t="shared" si="12"/>
        <v>0</v>
      </c>
      <c r="AC39" s="6">
        <f t="shared" si="12"/>
        <v>0</v>
      </c>
      <c r="AD39" s="6">
        <f t="shared" si="12"/>
        <v>0</v>
      </c>
      <c r="AE39" s="6">
        <f t="shared" si="12"/>
        <v>0</v>
      </c>
      <c r="AF39" s="6">
        <f t="shared" si="12"/>
        <v>0</v>
      </c>
      <c r="AG39" s="6">
        <f t="shared" si="12"/>
        <v>0</v>
      </c>
      <c r="AH39" s="6">
        <f t="shared" si="12"/>
        <v>0</v>
      </c>
      <c r="AI39" s="6">
        <f t="shared" si="12"/>
        <v>0</v>
      </c>
      <c r="AJ39" s="6">
        <f t="shared" si="12"/>
        <v>0</v>
      </c>
      <c r="AK39" s="6">
        <f t="shared" si="12"/>
        <v>0</v>
      </c>
      <c r="AL39" s="6">
        <f t="shared" si="12"/>
        <v>0</v>
      </c>
      <c r="AM39" s="6">
        <f t="shared" si="12"/>
        <v>0</v>
      </c>
      <c r="AN39" s="6">
        <f t="shared" si="12"/>
        <v>0</v>
      </c>
      <c r="AO39" s="16">
        <f t="shared" si="10"/>
        <v>0</v>
      </c>
    </row>
    <row r="40" spans="2:41" ht="13.5" customHeight="1" thickBot="1" x14ac:dyDescent="0.2">
      <c r="B40" s="14"/>
      <c r="C40" s="5" t="s">
        <v>9</v>
      </c>
      <c r="D40" s="24"/>
      <c r="E40" s="64" t="s">
        <v>16</v>
      </c>
      <c r="F40" s="59">
        <f t="shared" ref="F40:AN40" si="13">F23</f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9">
        <f t="shared" si="13"/>
        <v>0</v>
      </c>
      <c r="K40" s="59">
        <f t="shared" si="13"/>
        <v>0</v>
      </c>
      <c r="L40" s="59">
        <f t="shared" si="13"/>
        <v>0</v>
      </c>
      <c r="M40" s="59">
        <f t="shared" si="13"/>
        <v>0</v>
      </c>
      <c r="N40" s="59">
        <f t="shared" si="13"/>
        <v>0</v>
      </c>
      <c r="O40" s="59">
        <f t="shared" si="13"/>
        <v>0</v>
      </c>
      <c r="P40" s="59">
        <f t="shared" si="13"/>
        <v>0</v>
      </c>
      <c r="Q40" s="59">
        <f t="shared" si="13"/>
        <v>0</v>
      </c>
      <c r="R40" s="59">
        <f t="shared" si="13"/>
        <v>0</v>
      </c>
      <c r="S40" s="59">
        <f t="shared" si="13"/>
        <v>0</v>
      </c>
      <c r="T40" s="59">
        <f t="shared" si="13"/>
        <v>0</v>
      </c>
      <c r="U40" s="59">
        <f t="shared" si="13"/>
        <v>0</v>
      </c>
      <c r="V40" s="59">
        <f t="shared" si="13"/>
        <v>0</v>
      </c>
      <c r="W40" s="59">
        <f t="shared" si="13"/>
        <v>0</v>
      </c>
      <c r="X40" s="59">
        <f t="shared" si="13"/>
        <v>0</v>
      </c>
      <c r="Y40" s="59">
        <f t="shared" si="13"/>
        <v>0</v>
      </c>
      <c r="Z40" s="59">
        <f t="shared" si="13"/>
        <v>0</v>
      </c>
      <c r="AA40" s="59">
        <f t="shared" si="13"/>
        <v>0</v>
      </c>
      <c r="AB40" s="59">
        <f t="shared" si="13"/>
        <v>0</v>
      </c>
      <c r="AC40" s="59">
        <f t="shared" si="13"/>
        <v>0</v>
      </c>
      <c r="AD40" s="59">
        <f t="shared" si="13"/>
        <v>0</v>
      </c>
      <c r="AE40" s="59">
        <f t="shared" si="13"/>
        <v>0</v>
      </c>
      <c r="AF40" s="59">
        <f t="shared" si="13"/>
        <v>0</v>
      </c>
      <c r="AG40" s="59">
        <f t="shared" si="13"/>
        <v>0</v>
      </c>
      <c r="AH40" s="59">
        <f t="shared" si="13"/>
        <v>0</v>
      </c>
      <c r="AI40" s="59">
        <f t="shared" si="13"/>
        <v>0</v>
      </c>
      <c r="AJ40" s="59">
        <f t="shared" si="13"/>
        <v>0</v>
      </c>
      <c r="AK40" s="59">
        <f t="shared" si="13"/>
        <v>0</v>
      </c>
      <c r="AL40" s="59">
        <f t="shared" si="13"/>
        <v>0</v>
      </c>
      <c r="AM40" s="59">
        <f t="shared" si="13"/>
        <v>0</v>
      </c>
      <c r="AN40" s="59">
        <f t="shared" si="13"/>
        <v>0</v>
      </c>
      <c r="AO40" s="16">
        <f t="shared" si="10"/>
        <v>0</v>
      </c>
    </row>
    <row r="41" spans="2:41" ht="13.5" customHeight="1" x14ac:dyDescent="0.15">
      <c r="B41" s="10" t="s">
        <v>3</v>
      </c>
      <c r="C41" s="11"/>
      <c r="D41" s="11"/>
      <c r="E41" s="11"/>
      <c r="F41" s="12">
        <f t="shared" ref="F41:AN41" si="14">SUM(F42:F45)</f>
        <v>910.8</v>
      </c>
      <c r="G41" s="12">
        <f t="shared" si="14"/>
        <v>910.8</v>
      </c>
      <c r="H41" s="12">
        <f t="shared" si="14"/>
        <v>910.8</v>
      </c>
      <c r="I41" s="12">
        <f t="shared" si="14"/>
        <v>910.8</v>
      </c>
      <c r="J41" s="12">
        <f t="shared" si="14"/>
        <v>910.8</v>
      </c>
      <c r="K41" s="12">
        <f t="shared" si="14"/>
        <v>910.8</v>
      </c>
      <c r="L41" s="12">
        <f t="shared" si="14"/>
        <v>910.8</v>
      </c>
      <c r="M41" s="12">
        <f t="shared" si="14"/>
        <v>910.8</v>
      </c>
      <c r="N41" s="12">
        <f t="shared" si="14"/>
        <v>910.8</v>
      </c>
      <c r="O41" s="12">
        <f t="shared" si="14"/>
        <v>910.8</v>
      </c>
      <c r="P41" s="12">
        <f t="shared" si="14"/>
        <v>910.8</v>
      </c>
      <c r="Q41" s="12">
        <f t="shared" si="14"/>
        <v>910.8</v>
      </c>
      <c r="R41" s="12">
        <f t="shared" si="14"/>
        <v>910.8</v>
      </c>
      <c r="S41" s="12">
        <f t="shared" si="14"/>
        <v>910.8</v>
      </c>
      <c r="T41" s="12">
        <f t="shared" si="14"/>
        <v>910.8</v>
      </c>
      <c r="U41" s="12">
        <f t="shared" si="14"/>
        <v>910.8</v>
      </c>
      <c r="V41" s="12">
        <f t="shared" si="14"/>
        <v>910.8</v>
      </c>
      <c r="W41" s="12">
        <f t="shared" si="14"/>
        <v>910.8</v>
      </c>
      <c r="X41" s="12">
        <f t="shared" si="14"/>
        <v>910.8</v>
      </c>
      <c r="Y41" s="12">
        <f t="shared" si="14"/>
        <v>910.8</v>
      </c>
      <c r="Z41" s="12">
        <f t="shared" si="14"/>
        <v>910.8</v>
      </c>
      <c r="AA41" s="12">
        <f t="shared" si="14"/>
        <v>910.8</v>
      </c>
      <c r="AB41" s="12">
        <f t="shared" si="14"/>
        <v>0</v>
      </c>
      <c r="AC41" s="12">
        <f t="shared" si="14"/>
        <v>0</v>
      </c>
      <c r="AD41" s="12">
        <f t="shared" si="14"/>
        <v>0</v>
      </c>
      <c r="AE41" s="12">
        <f t="shared" si="14"/>
        <v>0</v>
      </c>
      <c r="AF41" s="12">
        <f t="shared" si="14"/>
        <v>0</v>
      </c>
      <c r="AG41" s="12">
        <f t="shared" si="14"/>
        <v>0</v>
      </c>
      <c r="AH41" s="12">
        <f t="shared" si="14"/>
        <v>0</v>
      </c>
      <c r="AI41" s="12">
        <f t="shared" si="14"/>
        <v>0</v>
      </c>
      <c r="AJ41" s="12">
        <f t="shared" si="14"/>
        <v>0</v>
      </c>
      <c r="AK41" s="12">
        <f t="shared" si="14"/>
        <v>0</v>
      </c>
      <c r="AL41" s="12">
        <f t="shared" si="14"/>
        <v>0</v>
      </c>
      <c r="AM41" s="12">
        <f t="shared" si="14"/>
        <v>0</v>
      </c>
      <c r="AN41" s="12">
        <f t="shared" si="14"/>
        <v>0</v>
      </c>
      <c r="AO41" s="13">
        <f t="shared" si="10"/>
        <v>20037.599999999991</v>
      </c>
    </row>
    <row r="42" spans="2:41" ht="13.5" customHeight="1" x14ac:dyDescent="0.15">
      <c r="B42" s="30"/>
      <c r="C42" s="3" t="s">
        <v>156</v>
      </c>
      <c r="D42" s="22"/>
      <c r="E42" s="26" t="s">
        <v>16</v>
      </c>
      <c r="F42" s="8">
        <f t="shared" ref="F42:AN42" si="15">F25</f>
        <v>0</v>
      </c>
      <c r="G42" s="8">
        <f t="shared" si="15"/>
        <v>0</v>
      </c>
      <c r="H42" s="8">
        <f t="shared" si="15"/>
        <v>0</v>
      </c>
      <c r="I42" s="8">
        <f t="shared" si="15"/>
        <v>0</v>
      </c>
      <c r="J42" s="8">
        <f t="shared" si="15"/>
        <v>0</v>
      </c>
      <c r="K42" s="8">
        <f t="shared" si="15"/>
        <v>0</v>
      </c>
      <c r="L42" s="8">
        <f t="shared" si="15"/>
        <v>0</v>
      </c>
      <c r="M42" s="8">
        <f t="shared" si="15"/>
        <v>0</v>
      </c>
      <c r="N42" s="8">
        <f t="shared" si="15"/>
        <v>0</v>
      </c>
      <c r="O42" s="8">
        <f t="shared" si="15"/>
        <v>0</v>
      </c>
      <c r="P42" s="8">
        <f t="shared" si="15"/>
        <v>0</v>
      </c>
      <c r="Q42" s="8">
        <f t="shared" si="15"/>
        <v>0</v>
      </c>
      <c r="R42" s="8">
        <f t="shared" si="15"/>
        <v>0</v>
      </c>
      <c r="S42" s="8">
        <f t="shared" si="15"/>
        <v>0</v>
      </c>
      <c r="T42" s="8">
        <f t="shared" si="15"/>
        <v>0</v>
      </c>
      <c r="U42" s="8">
        <f t="shared" si="15"/>
        <v>0</v>
      </c>
      <c r="V42" s="8">
        <f t="shared" si="15"/>
        <v>0</v>
      </c>
      <c r="W42" s="8">
        <f t="shared" si="15"/>
        <v>0</v>
      </c>
      <c r="X42" s="8">
        <f t="shared" si="15"/>
        <v>0</v>
      </c>
      <c r="Y42" s="8">
        <f t="shared" si="15"/>
        <v>0</v>
      </c>
      <c r="Z42" s="8">
        <f t="shared" si="15"/>
        <v>0</v>
      </c>
      <c r="AA42" s="8">
        <f t="shared" si="15"/>
        <v>0</v>
      </c>
      <c r="AB42" s="8">
        <f t="shared" si="15"/>
        <v>0</v>
      </c>
      <c r="AC42" s="8">
        <f t="shared" si="15"/>
        <v>0</v>
      </c>
      <c r="AD42" s="8">
        <f t="shared" si="15"/>
        <v>0</v>
      </c>
      <c r="AE42" s="8">
        <f t="shared" si="15"/>
        <v>0</v>
      </c>
      <c r="AF42" s="8">
        <f t="shared" si="15"/>
        <v>0</v>
      </c>
      <c r="AG42" s="8">
        <f t="shared" si="15"/>
        <v>0</v>
      </c>
      <c r="AH42" s="8">
        <f t="shared" si="15"/>
        <v>0</v>
      </c>
      <c r="AI42" s="8">
        <f t="shared" si="15"/>
        <v>0</v>
      </c>
      <c r="AJ42" s="8">
        <f t="shared" si="15"/>
        <v>0</v>
      </c>
      <c r="AK42" s="8">
        <f t="shared" si="15"/>
        <v>0</v>
      </c>
      <c r="AL42" s="8">
        <f t="shared" si="15"/>
        <v>0</v>
      </c>
      <c r="AM42" s="8">
        <f t="shared" si="15"/>
        <v>0</v>
      </c>
      <c r="AN42" s="8">
        <f t="shared" si="15"/>
        <v>0</v>
      </c>
      <c r="AO42" s="15">
        <f t="shared" si="10"/>
        <v>0</v>
      </c>
    </row>
    <row r="43" spans="2:41" ht="13.5" customHeight="1" x14ac:dyDescent="0.15">
      <c r="B43" s="30"/>
      <c r="C43" s="25" t="s">
        <v>21</v>
      </c>
      <c r="D43" s="32"/>
      <c r="E43" s="94" t="s">
        <v>16</v>
      </c>
      <c r="F43" s="238" t="str">
        <f t="shared" ref="F43:AN43" si="16">F28</f>
        <v>0</v>
      </c>
      <c r="G43" s="238" t="str">
        <f t="shared" si="16"/>
        <v>0</v>
      </c>
      <c r="H43" s="238" t="str">
        <f t="shared" si="16"/>
        <v>0</v>
      </c>
      <c r="I43" s="238" t="str">
        <f t="shared" si="16"/>
        <v>0</v>
      </c>
      <c r="J43" s="238" t="str">
        <f t="shared" si="16"/>
        <v>0</v>
      </c>
      <c r="K43" s="238" t="str">
        <f t="shared" si="16"/>
        <v>0</v>
      </c>
      <c r="L43" s="238" t="str">
        <f t="shared" si="16"/>
        <v>0</v>
      </c>
      <c r="M43" s="238" t="str">
        <f t="shared" si="16"/>
        <v>0</v>
      </c>
      <c r="N43" s="238" t="str">
        <f t="shared" si="16"/>
        <v>0</v>
      </c>
      <c r="O43" s="238" t="str">
        <f t="shared" si="16"/>
        <v>0</v>
      </c>
      <c r="P43" s="238" t="str">
        <f t="shared" si="16"/>
        <v>0</v>
      </c>
      <c r="Q43" s="238" t="str">
        <f t="shared" si="16"/>
        <v>0</v>
      </c>
      <c r="R43" s="238" t="str">
        <f t="shared" si="16"/>
        <v>0</v>
      </c>
      <c r="S43" s="238" t="str">
        <f t="shared" si="16"/>
        <v>0</v>
      </c>
      <c r="T43" s="238" t="str">
        <f t="shared" si="16"/>
        <v>0</v>
      </c>
      <c r="U43" s="238" t="str">
        <f t="shared" si="16"/>
        <v>0</v>
      </c>
      <c r="V43" s="238" t="str">
        <f t="shared" si="16"/>
        <v>0</v>
      </c>
      <c r="W43" s="238" t="str">
        <f t="shared" si="16"/>
        <v>0</v>
      </c>
      <c r="X43" s="238" t="str">
        <f t="shared" si="16"/>
        <v>0</v>
      </c>
      <c r="Y43" s="238" t="str">
        <f t="shared" si="16"/>
        <v>0</v>
      </c>
      <c r="Z43" s="238" t="str">
        <f t="shared" si="16"/>
        <v>0</v>
      </c>
      <c r="AA43" s="238" t="str">
        <f t="shared" si="16"/>
        <v>0</v>
      </c>
      <c r="AB43" s="238" t="str">
        <f t="shared" si="16"/>
        <v>0</v>
      </c>
      <c r="AC43" s="238" t="str">
        <f t="shared" si="16"/>
        <v>0</v>
      </c>
      <c r="AD43" s="238" t="str">
        <f t="shared" si="16"/>
        <v>0</v>
      </c>
      <c r="AE43" s="238" t="str">
        <f t="shared" si="16"/>
        <v>0</v>
      </c>
      <c r="AF43" s="238" t="str">
        <f t="shared" si="16"/>
        <v>0</v>
      </c>
      <c r="AG43" s="238" t="str">
        <f t="shared" si="16"/>
        <v>0</v>
      </c>
      <c r="AH43" s="238" t="str">
        <f t="shared" si="16"/>
        <v>0</v>
      </c>
      <c r="AI43" s="238" t="str">
        <f t="shared" si="16"/>
        <v>0</v>
      </c>
      <c r="AJ43" s="238" t="str">
        <f t="shared" si="16"/>
        <v>0</v>
      </c>
      <c r="AK43" s="238" t="str">
        <f t="shared" si="16"/>
        <v>0</v>
      </c>
      <c r="AL43" s="238" t="str">
        <f t="shared" si="16"/>
        <v>0</v>
      </c>
      <c r="AM43" s="238" t="str">
        <f t="shared" si="16"/>
        <v>0</v>
      </c>
      <c r="AN43" s="238" t="str">
        <f t="shared" si="16"/>
        <v>0</v>
      </c>
      <c r="AO43" s="93">
        <f t="shared" ref="AO43:AO44" si="17">SUM(F43:AN43)</f>
        <v>0</v>
      </c>
    </row>
    <row r="44" spans="2:41" ht="13.5" customHeight="1" x14ac:dyDescent="0.15">
      <c r="B44" s="30"/>
      <c r="C44" s="9" t="s">
        <v>22</v>
      </c>
      <c r="D44" s="22"/>
      <c r="E44" s="92" t="s">
        <v>16</v>
      </c>
      <c r="F44" s="8">
        <f>IF(F35&lt;='1.入力'!$D$35,'1.入力'!$D$50,0)</f>
        <v>910.8</v>
      </c>
      <c r="G44" s="8">
        <f>IF(G35&lt;='1.入力'!$D$35,'1.入力'!$D$50,0)</f>
        <v>910.8</v>
      </c>
      <c r="H44" s="8">
        <f>IF(H35&lt;='1.入力'!$D$35,'1.入力'!$D$50,0)</f>
        <v>910.8</v>
      </c>
      <c r="I44" s="8">
        <f>IF(I35&lt;='1.入力'!$D$35,'1.入力'!$D$50,0)</f>
        <v>910.8</v>
      </c>
      <c r="J44" s="8">
        <f>IF(J35&lt;='1.入力'!$D$35,'1.入力'!$D$50,0)</f>
        <v>910.8</v>
      </c>
      <c r="K44" s="8">
        <f>IF(K35&lt;='1.入力'!$D$35,'1.入力'!$D$50,0)</f>
        <v>910.8</v>
      </c>
      <c r="L44" s="8">
        <f>IF(L35&lt;='1.入力'!$D$35,'1.入力'!$D$50,0)</f>
        <v>910.8</v>
      </c>
      <c r="M44" s="8">
        <f>IF(M35&lt;='1.入力'!$D$35,'1.入力'!$D$50,0)</f>
        <v>910.8</v>
      </c>
      <c r="N44" s="8">
        <f>IF(N35&lt;='1.入力'!$D$35,'1.入力'!$D$50,0)</f>
        <v>910.8</v>
      </c>
      <c r="O44" s="8">
        <f>IF(O35&lt;='1.入力'!$D$35,'1.入力'!$D$50,0)</f>
        <v>910.8</v>
      </c>
      <c r="P44" s="8">
        <f>IF(P35&lt;='1.入力'!$D$35,'1.入力'!$D$50,0)</f>
        <v>910.8</v>
      </c>
      <c r="Q44" s="8">
        <f>IF(Q35&lt;='1.入力'!$D$35,'1.入力'!$D$50,0)</f>
        <v>910.8</v>
      </c>
      <c r="R44" s="8">
        <f>IF(R35&lt;='1.入力'!$D$35,'1.入力'!$D$50,0)</f>
        <v>910.8</v>
      </c>
      <c r="S44" s="8">
        <f>IF(S35&lt;='1.入力'!$D$35,'1.入力'!$D$50,0)</f>
        <v>910.8</v>
      </c>
      <c r="T44" s="8">
        <f>IF(T35&lt;='1.入力'!$D$35,'1.入力'!$D$50,0)</f>
        <v>910.8</v>
      </c>
      <c r="U44" s="8">
        <f>IF(U35&lt;='1.入力'!$D$35,'1.入力'!$D$50,0)</f>
        <v>910.8</v>
      </c>
      <c r="V44" s="8">
        <f>IF(V35&lt;='1.入力'!$D$35,'1.入力'!$D$50,0)</f>
        <v>910.8</v>
      </c>
      <c r="W44" s="8">
        <f>IF(W35&lt;='1.入力'!$D$35,'1.入力'!$D$50,0)</f>
        <v>910.8</v>
      </c>
      <c r="X44" s="8">
        <f>IF(X35&lt;='1.入力'!$D$35,'1.入力'!$D$50,0)</f>
        <v>910.8</v>
      </c>
      <c r="Y44" s="8">
        <f>IF(Y35&lt;='1.入力'!$D$35,'1.入力'!$D$50,0)</f>
        <v>910.8</v>
      </c>
      <c r="Z44" s="8">
        <f>IF(Z35&lt;='1.入力'!$D$35,'1.入力'!$D$50,0)</f>
        <v>910.8</v>
      </c>
      <c r="AA44" s="8">
        <f>IF(AA35&lt;='1.入力'!$D$35,'1.入力'!$D$50,0)</f>
        <v>910.8</v>
      </c>
      <c r="AB44" s="8">
        <f>IF(AB35&lt;='1.入力'!$D$35,'1.入力'!$D$50,0)</f>
        <v>0</v>
      </c>
      <c r="AC44" s="8">
        <f>IF(AC35&lt;='1.入力'!$D$35,'1.入力'!$D$50,0)</f>
        <v>0</v>
      </c>
      <c r="AD44" s="8">
        <f>IF(AD35&lt;='1.入力'!$D$35,'1.入力'!$D$50,0)</f>
        <v>0</v>
      </c>
      <c r="AE44" s="8">
        <f>IF(AE35&lt;='1.入力'!$D$35,'1.入力'!$D$50,0)</f>
        <v>0</v>
      </c>
      <c r="AF44" s="8">
        <f>IF(AF35&lt;='1.入力'!$D$35,'1.入力'!$D$50,0)</f>
        <v>0</v>
      </c>
      <c r="AG44" s="8">
        <f>IF(AG35&lt;='1.入力'!$D$35,'1.入力'!$D$50,0)</f>
        <v>0</v>
      </c>
      <c r="AH44" s="8">
        <f>IF(AH35&lt;='1.入力'!$D$35,'1.入力'!$D$50,0)</f>
        <v>0</v>
      </c>
      <c r="AI44" s="8">
        <f>IF(AI35&lt;='1.入力'!$D$35,'1.入力'!$D$50,0)</f>
        <v>0</v>
      </c>
      <c r="AJ44" s="8">
        <f>IF(AJ35&lt;='1.入力'!$D$35,'1.入力'!$D$50,0)</f>
        <v>0</v>
      </c>
      <c r="AK44" s="8">
        <f>IF(AK35&lt;='1.入力'!$D$35,'1.入力'!$D$50,0)</f>
        <v>0</v>
      </c>
      <c r="AL44" s="8">
        <f>IF(AL35&lt;='1.入力'!$D$35,'1.入力'!$D$50,0)</f>
        <v>0</v>
      </c>
      <c r="AM44" s="8">
        <f>IF(AM35&lt;='1.入力'!$D$35,'1.入力'!$D$50,0)</f>
        <v>0</v>
      </c>
      <c r="AN44" s="8">
        <f>IF(AN35&lt;='1.入力'!$D$35,'1.入力'!$D$50,0)</f>
        <v>0</v>
      </c>
      <c r="AO44" s="109">
        <f t="shared" si="17"/>
        <v>20037.599999999991</v>
      </c>
    </row>
    <row r="45" spans="2:41" ht="13.5" customHeight="1" thickBot="1" x14ac:dyDescent="0.2">
      <c r="B45" s="30"/>
      <c r="C45" s="3" t="s">
        <v>77</v>
      </c>
      <c r="D45" s="22"/>
      <c r="E45" s="26" t="s">
        <v>55</v>
      </c>
      <c r="F45" s="8">
        <f>E11</f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15">
        <f>AO29</f>
        <v>66000</v>
      </c>
    </row>
    <row r="46" spans="2:41" ht="13.5" customHeight="1" thickTop="1" x14ac:dyDescent="0.15">
      <c r="B46" s="206" t="s">
        <v>45</v>
      </c>
      <c r="C46" s="205"/>
      <c r="D46" s="207"/>
      <c r="E46" s="208" t="s">
        <v>28</v>
      </c>
      <c r="F46" s="186">
        <f t="shared" ref="F46:AO46" si="18">F37-F41</f>
        <v>-910.8</v>
      </c>
      <c r="G46" s="186">
        <f t="shared" si="18"/>
        <v>-910.8</v>
      </c>
      <c r="H46" s="186">
        <f t="shared" si="18"/>
        <v>-910.8</v>
      </c>
      <c r="I46" s="186">
        <f t="shared" si="18"/>
        <v>-910.8</v>
      </c>
      <c r="J46" s="186">
        <f t="shared" si="18"/>
        <v>-910.8</v>
      </c>
      <c r="K46" s="186">
        <f t="shared" si="18"/>
        <v>-910.8</v>
      </c>
      <c r="L46" s="186">
        <f t="shared" si="18"/>
        <v>-910.8</v>
      </c>
      <c r="M46" s="186">
        <f t="shared" si="18"/>
        <v>-910.8</v>
      </c>
      <c r="N46" s="186">
        <f t="shared" si="18"/>
        <v>-910.8</v>
      </c>
      <c r="O46" s="186">
        <f t="shared" si="18"/>
        <v>-910.8</v>
      </c>
      <c r="P46" s="186">
        <f t="shared" si="18"/>
        <v>-910.8</v>
      </c>
      <c r="Q46" s="186">
        <f t="shared" si="18"/>
        <v>-910.8</v>
      </c>
      <c r="R46" s="186">
        <f t="shared" si="18"/>
        <v>-910.8</v>
      </c>
      <c r="S46" s="186">
        <f t="shared" si="18"/>
        <v>-910.8</v>
      </c>
      <c r="T46" s="186">
        <f t="shared" si="18"/>
        <v>-910.8</v>
      </c>
      <c r="U46" s="186">
        <f t="shared" si="18"/>
        <v>-910.8</v>
      </c>
      <c r="V46" s="186">
        <f t="shared" si="18"/>
        <v>-910.8</v>
      </c>
      <c r="W46" s="186">
        <f t="shared" si="18"/>
        <v>-910.8</v>
      </c>
      <c r="X46" s="186">
        <f t="shared" si="18"/>
        <v>-910.8</v>
      </c>
      <c r="Y46" s="186">
        <f t="shared" si="18"/>
        <v>-910.8</v>
      </c>
      <c r="Z46" s="186">
        <f t="shared" si="18"/>
        <v>-910.8</v>
      </c>
      <c r="AA46" s="186">
        <f t="shared" si="18"/>
        <v>-910.8</v>
      </c>
      <c r="AB46" s="186">
        <f t="shared" si="18"/>
        <v>0</v>
      </c>
      <c r="AC46" s="186">
        <f t="shared" si="18"/>
        <v>0</v>
      </c>
      <c r="AD46" s="186">
        <f t="shared" si="18"/>
        <v>0</v>
      </c>
      <c r="AE46" s="186">
        <f t="shared" si="18"/>
        <v>0</v>
      </c>
      <c r="AF46" s="186">
        <f t="shared" si="18"/>
        <v>0</v>
      </c>
      <c r="AG46" s="186">
        <f t="shared" si="18"/>
        <v>0</v>
      </c>
      <c r="AH46" s="186">
        <f t="shared" si="18"/>
        <v>0</v>
      </c>
      <c r="AI46" s="186">
        <f t="shared" si="18"/>
        <v>0</v>
      </c>
      <c r="AJ46" s="186">
        <f t="shared" si="18"/>
        <v>0</v>
      </c>
      <c r="AK46" s="186">
        <f t="shared" si="18"/>
        <v>0</v>
      </c>
      <c r="AL46" s="186">
        <f t="shared" si="18"/>
        <v>0</v>
      </c>
      <c r="AM46" s="186">
        <f t="shared" si="18"/>
        <v>0</v>
      </c>
      <c r="AN46" s="186">
        <f t="shared" si="18"/>
        <v>0</v>
      </c>
      <c r="AO46" s="187">
        <f t="shared" si="18"/>
        <v>-20037.599999999991</v>
      </c>
    </row>
    <row r="47" spans="2:41" ht="13.5" customHeight="1" x14ac:dyDescent="0.15">
      <c r="B47" s="181" t="s">
        <v>82</v>
      </c>
      <c r="C47" s="32"/>
      <c r="D47" s="25"/>
      <c r="E47" s="94" t="s">
        <v>28</v>
      </c>
      <c r="F47" s="195">
        <f>F46</f>
        <v>-910.8</v>
      </c>
      <c r="G47" s="195">
        <f t="shared" ref="G47:AN47" si="19">F47+G46</f>
        <v>-1821.6</v>
      </c>
      <c r="H47" s="195">
        <f t="shared" si="19"/>
        <v>-2732.3999999999996</v>
      </c>
      <c r="I47" s="195">
        <f t="shared" si="19"/>
        <v>-3643.2</v>
      </c>
      <c r="J47" s="195">
        <f t="shared" si="19"/>
        <v>-4554</v>
      </c>
      <c r="K47" s="195">
        <f t="shared" si="19"/>
        <v>-5464.8</v>
      </c>
      <c r="L47" s="195">
        <f t="shared" si="19"/>
        <v>-6375.6</v>
      </c>
      <c r="M47" s="195">
        <f t="shared" si="19"/>
        <v>-7286.4000000000005</v>
      </c>
      <c r="N47" s="195">
        <f t="shared" si="19"/>
        <v>-8197.2000000000007</v>
      </c>
      <c r="O47" s="195">
        <f t="shared" si="19"/>
        <v>-9108</v>
      </c>
      <c r="P47" s="195">
        <f t="shared" si="19"/>
        <v>-10018.799999999999</v>
      </c>
      <c r="Q47" s="195">
        <f t="shared" si="19"/>
        <v>-10929.599999999999</v>
      </c>
      <c r="R47" s="195">
        <f t="shared" si="19"/>
        <v>-11840.399999999998</v>
      </c>
      <c r="S47" s="195">
        <f t="shared" si="19"/>
        <v>-12751.199999999997</v>
      </c>
      <c r="T47" s="195">
        <f t="shared" si="19"/>
        <v>-13661.999999999996</v>
      </c>
      <c r="U47" s="195">
        <f t="shared" si="19"/>
        <v>-14572.799999999996</v>
      </c>
      <c r="V47" s="195">
        <f t="shared" si="19"/>
        <v>-15483.599999999995</v>
      </c>
      <c r="W47" s="195">
        <f t="shared" si="19"/>
        <v>-16394.399999999994</v>
      </c>
      <c r="X47" s="195">
        <f t="shared" si="19"/>
        <v>-17305.199999999993</v>
      </c>
      <c r="Y47" s="195">
        <f t="shared" si="19"/>
        <v>-18215.999999999993</v>
      </c>
      <c r="Z47" s="195">
        <f t="shared" si="19"/>
        <v>-19126.799999999992</v>
      </c>
      <c r="AA47" s="195">
        <f t="shared" si="19"/>
        <v>-20037.599999999991</v>
      </c>
      <c r="AB47" s="195">
        <f t="shared" si="19"/>
        <v>-20037.599999999991</v>
      </c>
      <c r="AC47" s="195">
        <f t="shared" si="19"/>
        <v>-20037.599999999991</v>
      </c>
      <c r="AD47" s="195">
        <f t="shared" si="19"/>
        <v>-20037.599999999991</v>
      </c>
      <c r="AE47" s="195">
        <f t="shared" si="19"/>
        <v>-20037.599999999991</v>
      </c>
      <c r="AF47" s="195">
        <f t="shared" si="19"/>
        <v>-20037.599999999991</v>
      </c>
      <c r="AG47" s="195">
        <f t="shared" si="19"/>
        <v>-20037.599999999991</v>
      </c>
      <c r="AH47" s="195">
        <f t="shared" si="19"/>
        <v>-20037.599999999991</v>
      </c>
      <c r="AI47" s="195">
        <f t="shared" si="19"/>
        <v>-20037.599999999991</v>
      </c>
      <c r="AJ47" s="195">
        <f t="shared" si="19"/>
        <v>-20037.599999999991</v>
      </c>
      <c r="AK47" s="195">
        <f t="shared" si="19"/>
        <v>-20037.599999999991</v>
      </c>
      <c r="AL47" s="195">
        <f t="shared" si="19"/>
        <v>-20037.599999999991</v>
      </c>
      <c r="AM47" s="195">
        <f t="shared" si="19"/>
        <v>-20037.599999999991</v>
      </c>
      <c r="AN47" s="195">
        <f t="shared" si="19"/>
        <v>-20037.599999999991</v>
      </c>
      <c r="AO47" s="199" t="s">
        <v>14</v>
      </c>
    </row>
    <row r="48" spans="2:41" ht="13.5" customHeight="1" x14ac:dyDescent="0.15">
      <c r="B48" s="200" t="s">
        <v>86</v>
      </c>
      <c r="C48" s="22"/>
      <c r="D48" s="22"/>
      <c r="E48" s="26" t="s">
        <v>28</v>
      </c>
      <c r="F48" s="196">
        <f>IF('1.入力'!D51-F44&lt;0,0,'1.入力'!D51-F44)</f>
        <v>18889.2</v>
      </c>
      <c r="G48" s="196">
        <f t="shared" ref="G48:AN48" si="20">IF(F48-G44&lt;0,0,F48-G44)</f>
        <v>17978.400000000001</v>
      </c>
      <c r="H48" s="196">
        <f t="shared" si="20"/>
        <v>17067.600000000002</v>
      </c>
      <c r="I48" s="196">
        <f t="shared" si="20"/>
        <v>16156.800000000003</v>
      </c>
      <c r="J48" s="196">
        <f t="shared" si="20"/>
        <v>15246.000000000004</v>
      </c>
      <c r="K48" s="196">
        <f t="shared" si="20"/>
        <v>14335.200000000004</v>
      </c>
      <c r="L48" s="196">
        <f t="shared" si="20"/>
        <v>13424.400000000005</v>
      </c>
      <c r="M48" s="196">
        <f t="shared" si="20"/>
        <v>12513.600000000006</v>
      </c>
      <c r="N48" s="196">
        <f t="shared" si="20"/>
        <v>11602.800000000007</v>
      </c>
      <c r="O48" s="196">
        <f t="shared" si="20"/>
        <v>10692.000000000007</v>
      </c>
      <c r="P48" s="196">
        <f t="shared" si="20"/>
        <v>9781.200000000008</v>
      </c>
      <c r="Q48" s="196">
        <f t="shared" si="20"/>
        <v>8870.4000000000087</v>
      </c>
      <c r="R48" s="196">
        <f t="shared" si="20"/>
        <v>7959.6000000000085</v>
      </c>
      <c r="S48" s="196">
        <f t="shared" si="20"/>
        <v>7048.8000000000084</v>
      </c>
      <c r="T48" s="196">
        <f t="shared" si="20"/>
        <v>6138.0000000000082</v>
      </c>
      <c r="U48" s="196">
        <f t="shared" si="20"/>
        <v>5227.200000000008</v>
      </c>
      <c r="V48" s="196">
        <f t="shared" si="20"/>
        <v>4316.4000000000078</v>
      </c>
      <c r="W48" s="196">
        <f t="shared" si="20"/>
        <v>3405.6000000000076</v>
      </c>
      <c r="X48" s="196">
        <f t="shared" si="20"/>
        <v>2494.8000000000075</v>
      </c>
      <c r="Y48" s="196">
        <f t="shared" si="20"/>
        <v>1584.0000000000075</v>
      </c>
      <c r="Z48" s="196">
        <f t="shared" si="20"/>
        <v>673.20000000000755</v>
      </c>
      <c r="AA48" s="196">
        <f t="shared" si="20"/>
        <v>0</v>
      </c>
      <c r="AB48" s="196">
        <f t="shared" si="20"/>
        <v>0</v>
      </c>
      <c r="AC48" s="196">
        <f t="shared" si="20"/>
        <v>0</v>
      </c>
      <c r="AD48" s="196">
        <f t="shared" si="20"/>
        <v>0</v>
      </c>
      <c r="AE48" s="196">
        <f t="shared" si="20"/>
        <v>0</v>
      </c>
      <c r="AF48" s="196">
        <f t="shared" si="20"/>
        <v>0</v>
      </c>
      <c r="AG48" s="196">
        <f t="shared" si="20"/>
        <v>0</v>
      </c>
      <c r="AH48" s="196">
        <f t="shared" si="20"/>
        <v>0</v>
      </c>
      <c r="AI48" s="196">
        <f t="shared" si="20"/>
        <v>0</v>
      </c>
      <c r="AJ48" s="196">
        <f t="shared" si="20"/>
        <v>0</v>
      </c>
      <c r="AK48" s="196">
        <f t="shared" si="20"/>
        <v>0</v>
      </c>
      <c r="AL48" s="196">
        <f t="shared" si="20"/>
        <v>0</v>
      </c>
      <c r="AM48" s="196">
        <f t="shared" si="20"/>
        <v>0</v>
      </c>
      <c r="AN48" s="196">
        <f t="shared" si="20"/>
        <v>0</v>
      </c>
      <c r="AO48" s="201" t="s">
        <v>14</v>
      </c>
    </row>
    <row r="49" spans="2:41" ht="13.5" customHeight="1" thickBot="1" x14ac:dyDescent="0.2">
      <c r="B49" s="202" t="s">
        <v>87</v>
      </c>
      <c r="C49" s="123"/>
      <c r="D49" s="123"/>
      <c r="E49" s="124" t="s">
        <v>28</v>
      </c>
      <c r="F49" s="203">
        <f>'1.入力'!$D$52</f>
        <v>46200</v>
      </c>
      <c r="G49" s="203">
        <f>'1.入力'!$D$52</f>
        <v>46200</v>
      </c>
      <c r="H49" s="203">
        <f>'1.入力'!$D$52</f>
        <v>46200</v>
      </c>
      <c r="I49" s="203">
        <f>'1.入力'!$D$52</f>
        <v>46200</v>
      </c>
      <c r="J49" s="203">
        <f>'1.入力'!$D$52</f>
        <v>46200</v>
      </c>
      <c r="K49" s="203">
        <f>'1.入力'!$D$52</f>
        <v>46200</v>
      </c>
      <c r="L49" s="203">
        <f>'1.入力'!$D$52</f>
        <v>46200</v>
      </c>
      <c r="M49" s="203">
        <f>'1.入力'!$D$52</f>
        <v>46200</v>
      </c>
      <c r="N49" s="203">
        <f>'1.入力'!$D$52</f>
        <v>46200</v>
      </c>
      <c r="O49" s="203">
        <f>'1.入力'!$D$52</f>
        <v>46200</v>
      </c>
      <c r="P49" s="203">
        <f>'1.入力'!$D$52</f>
        <v>46200</v>
      </c>
      <c r="Q49" s="203">
        <f>'1.入力'!$D$52</f>
        <v>46200</v>
      </c>
      <c r="R49" s="203">
        <f>'1.入力'!$D$52</f>
        <v>46200</v>
      </c>
      <c r="S49" s="203">
        <f>'1.入力'!$D$52</f>
        <v>46200</v>
      </c>
      <c r="T49" s="203">
        <f>'1.入力'!$D$52</f>
        <v>46200</v>
      </c>
      <c r="U49" s="203">
        <f>'1.入力'!$D$52</f>
        <v>46200</v>
      </c>
      <c r="V49" s="203">
        <f>'1.入力'!$D$52</f>
        <v>46200</v>
      </c>
      <c r="W49" s="203">
        <f>'1.入力'!$D$52</f>
        <v>46200</v>
      </c>
      <c r="X49" s="203">
        <f>'1.入力'!$D$52</f>
        <v>46200</v>
      </c>
      <c r="Y49" s="203">
        <f>'1.入力'!$D$52</f>
        <v>46200</v>
      </c>
      <c r="Z49" s="203">
        <f>'1.入力'!$D$52</f>
        <v>46200</v>
      </c>
      <c r="AA49" s="203">
        <f>'1.入力'!$D$52</f>
        <v>46200</v>
      </c>
      <c r="AB49" s="203">
        <f>'1.入力'!$D$52</f>
        <v>46200</v>
      </c>
      <c r="AC49" s="203">
        <f>'1.入力'!$D$52</f>
        <v>46200</v>
      </c>
      <c r="AD49" s="203">
        <f>'1.入力'!$D$52</f>
        <v>46200</v>
      </c>
      <c r="AE49" s="203">
        <f>'1.入力'!$D$52</f>
        <v>46200</v>
      </c>
      <c r="AF49" s="203">
        <f>'1.入力'!$D$52</f>
        <v>46200</v>
      </c>
      <c r="AG49" s="203">
        <f>'1.入力'!$D$52</f>
        <v>46200</v>
      </c>
      <c r="AH49" s="203">
        <f>'1.入力'!$D$52</f>
        <v>46200</v>
      </c>
      <c r="AI49" s="203">
        <f>'1.入力'!$D$52</f>
        <v>46200</v>
      </c>
      <c r="AJ49" s="203">
        <f>'1.入力'!$D$52</f>
        <v>46200</v>
      </c>
      <c r="AK49" s="203">
        <f>'1.入力'!$D$52</f>
        <v>46200</v>
      </c>
      <c r="AL49" s="203">
        <f>'1.入力'!$D$52</f>
        <v>46200</v>
      </c>
      <c r="AM49" s="203">
        <f>'1.入力'!$D$52</f>
        <v>46200</v>
      </c>
      <c r="AN49" s="203">
        <f>'1.入力'!$D$52</f>
        <v>46200</v>
      </c>
      <c r="AO49" s="204" t="s">
        <v>14</v>
      </c>
    </row>
    <row r="50" spans="2:41" ht="13.5" customHeight="1" x14ac:dyDescent="0.15"/>
    <row r="51" spans="2:41" ht="13.5" customHeight="1" thickBot="1" x14ac:dyDescent="0.2">
      <c r="B51" s="177" t="s">
        <v>92</v>
      </c>
    </row>
    <row r="52" spans="2:41" ht="13.5" customHeight="1" x14ac:dyDescent="0.15">
      <c r="B52" s="18" t="s">
        <v>5</v>
      </c>
      <c r="C52" s="19"/>
      <c r="D52" s="19"/>
      <c r="E52" s="112" t="s">
        <v>4</v>
      </c>
      <c r="F52" s="57">
        <f t="shared" ref="F52:AN52" si="21">F35</f>
        <v>1</v>
      </c>
      <c r="G52" s="57">
        <f t="shared" si="21"/>
        <v>2</v>
      </c>
      <c r="H52" s="57">
        <f t="shared" si="21"/>
        <v>3</v>
      </c>
      <c r="I52" s="57">
        <f t="shared" si="21"/>
        <v>4</v>
      </c>
      <c r="J52" s="57">
        <f t="shared" si="21"/>
        <v>5</v>
      </c>
      <c r="K52" s="57">
        <f t="shared" si="21"/>
        <v>6</v>
      </c>
      <c r="L52" s="57">
        <f t="shared" si="21"/>
        <v>7</v>
      </c>
      <c r="M52" s="57">
        <f t="shared" si="21"/>
        <v>8</v>
      </c>
      <c r="N52" s="57">
        <f t="shared" si="21"/>
        <v>9</v>
      </c>
      <c r="O52" s="57">
        <f t="shared" si="21"/>
        <v>10</v>
      </c>
      <c r="P52" s="57">
        <f t="shared" si="21"/>
        <v>11</v>
      </c>
      <c r="Q52" s="57">
        <f t="shared" si="21"/>
        <v>12</v>
      </c>
      <c r="R52" s="57">
        <f t="shared" si="21"/>
        <v>13</v>
      </c>
      <c r="S52" s="57">
        <f t="shared" si="21"/>
        <v>14</v>
      </c>
      <c r="T52" s="57">
        <f t="shared" si="21"/>
        <v>15</v>
      </c>
      <c r="U52" s="57">
        <f t="shared" si="21"/>
        <v>16</v>
      </c>
      <c r="V52" s="57">
        <f t="shared" si="21"/>
        <v>17</v>
      </c>
      <c r="W52" s="57">
        <f t="shared" si="21"/>
        <v>18</v>
      </c>
      <c r="X52" s="57">
        <f t="shared" si="21"/>
        <v>19</v>
      </c>
      <c r="Y52" s="57">
        <f t="shared" si="21"/>
        <v>20</v>
      </c>
      <c r="Z52" s="57">
        <f t="shared" si="21"/>
        <v>21</v>
      </c>
      <c r="AA52" s="57">
        <f t="shared" si="21"/>
        <v>22</v>
      </c>
      <c r="AB52" s="57">
        <f t="shared" si="21"/>
        <v>23</v>
      </c>
      <c r="AC52" s="57">
        <f t="shared" si="21"/>
        <v>24</v>
      </c>
      <c r="AD52" s="57">
        <f t="shared" si="21"/>
        <v>25</v>
      </c>
      <c r="AE52" s="57">
        <f t="shared" si="21"/>
        <v>26</v>
      </c>
      <c r="AF52" s="57">
        <f t="shared" si="21"/>
        <v>27</v>
      </c>
      <c r="AG52" s="57">
        <f t="shared" si="21"/>
        <v>28</v>
      </c>
      <c r="AH52" s="57">
        <f t="shared" si="21"/>
        <v>29</v>
      </c>
      <c r="AI52" s="57">
        <f t="shared" si="21"/>
        <v>30</v>
      </c>
      <c r="AJ52" s="57">
        <f t="shared" si="21"/>
        <v>31</v>
      </c>
      <c r="AK52" s="57">
        <f t="shared" si="21"/>
        <v>32</v>
      </c>
      <c r="AL52" s="57">
        <f t="shared" si="21"/>
        <v>33</v>
      </c>
      <c r="AM52" s="57">
        <f t="shared" si="21"/>
        <v>34</v>
      </c>
      <c r="AN52" s="117">
        <f t="shared" si="21"/>
        <v>35</v>
      </c>
      <c r="AO52" s="113"/>
    </row>
    <row r="53" spans="2:41" ht="13.5" customHeight="1" thickBot="1" x14ac:dyDescent="0.2">
      <c r="B53" s="179" t="s">
        <v>1</v>
      </c>
      <c r="C53" s="63"/>
      <c r="D53" s="63"/>
      <c r="E53" s="180" t="s">
        <v>74</v>
      </c>
      <c r="F53" s="56">
        <f t="shared" ref="F53:AN53" si="22">F36</f>
        <v>0</v>
      </c>
      <c r="G53" s="56">
        <f t="shared" si="22"/>
        <v>1</v>
      </c>
      <c r="H53" s="56">
        <f t="shared" si="22"/>
        <v>2</v>
      </c>
      <c r="I53" s="56">
        <f t="shared" si="22"/>
        <v>3</v>
      </c>
      <c r="J53" s="56">
        <f t="shared" si="22"/>
        <v>4</v>
      </c>
      <c r="K53" s="56">
        <f t="shared" si="22"/>
        <v>5</v>
      </c>
      <c r="L53" s="56">
        <f t="shared" si="22"/>
        <v>6</v>
      </c>
      <c r="M53" s="56">
        <f t="shared" si="22"/>
        <v>7</v>
      </c>
      <c r="N53" s="56">
        <f t="shared" si="22"/>
        <v>8</v>
      </c>
      <c r="O53" s="56">
        <f t="shared" si="22"/>
        <v>9</v>
      </c>
      <c r="P53" s="56">
        <f t="shared" si="22"/>
        <v>10</v>
      </c>
      <c r="Q53" s="56">
        <f t="shared" si="22"/>
        <v>11</v>
      </c>
      <c r="R53" s="56">
        <f t="shared" si="22"/>
        <v>12</v>
      </c>
      <c r="S53" s="56">
        <f t="shared" si="22"/>
        <v>13</v>
      </c>
      <c r="T53" s="56">
        <f t="shared" si="22"/>
        <v>14</v>
      </c>
      <c r="U53" s="56">
        <f t="shared" si="22"/>
        <v>15</v>
      </c>
      <c r="V53" s="56">
        <f t="shared" si="22"/>
        <v>16</v>
      </c>
      <c r="W53" s="56">
        <f t="shared" si="22"/>
        <v>17</v>
      </c>
      <c r="X53" s="56">
        <f t="shared" si="22"/>
        <v>18</v>
      </c>
      <c r="Y53" s="56">
        <f t="shared" si="22"/>
        <v>19</v>
      </c>
      <c r="Z53" s="56">
        <f t="shared" si="22"/>
        <v>20</v>
      </c>
      <c r="AA53" s="56">
        <f t="shared" si="22"/>
        <v>21</v>
      </c>
      <c r="AB53" s="56">
        <f t="shared" si="22"/>
        <v>22</v>
      </c>
      <c r="AC53" s="56">
        <f t="shared" si="22"/>
        <v>23</v>
      </c>
      <c r="AD53" s="56">
        <f t="shared" si="22"/>
        <v>24</v>
      </c>
      <c r="AE53" s="56">
        <f t="shared" si="22"/>
        <v>25</v>
      </c>
      <c r="AF53" s="56">
        <f t="shared" si="22"/>
        <v>26</v>
      </c>
      <c r="AG53" s="56">
        <f t="shared" si="22"/>
        <v>27</v>
      </c>
      <c r="AH53" s="56">
        <f t="shared" si="22"/>
        <v>28</v>
      </c>
      <c r="AI53" s="56">
        <f t="shared" si="22"/>
        <v>29</v>
      </c>
      <c r="AJ53" s="56">
        <f t="shared" si="22"/>
        <v>30</v>
      </c>
      <c r="AK53" s="56">
        <f t="shared" si="22"/>
        <v>31</v>
      </c>
      <c r="AL53" s="56">
        <f t="shared" si="22"/>
        <v>32</v>
      </c>
      <c r="AM53" s="56">
        <f t="shared" si="22"/>
        <v>33</v>
      </c>
      <c r="AN53" s="118">
        <f t="shared" si="22"/>
        <v>34</v>
      </c>
      <c r="AO53" s="113"/>
    </row>
    <row r="54" spans="2:41" ht="13.5" customHeight="1" x14ac:dyDescent="0.15">
      <c r="B54" s="10" t="s">
        <v>7</v>
      </c>
      <c r="C54" s="11"/>
      <c r="D54" s="11"/>
      <c r="E54" s="119" t="s">
        <v>34</v>
      </c>
      <c r="F54" s="12">
        <f t="shared" ref="F54:AN54" si="23">SUM(F55:F55)</f>
        <v>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12">
        <f t="shared" si="23"/>
        <v>0</v>
      </c>
      <c r="K54" s="12">
        <f t="shared" si="23"/>
        <v>0</v>
      </c>
      <c r="L54" s="12">
        <f t="shared" si="23"/>
        <v>0</v>
      </c>
      <c r="M54" s="12">
        <f t="shared" si="23"/>
        <v>0</v>
      </c>
      <c r="N54" s="12">
        <f t="shared" si="23"/>
        <v>0</v>
      </c>
      <c r="O54" s="12">
        <f t="shared" si="23"/>
        <v>0</v>
      </c>
      <c r="P54" s="12">
        <f t="shared" si="23"/>
        <v>0</v>
      </c>
      <c r="Q54" s="12">
        <f t="shared" si="23"/>
        <v>0</v>
      </c>
      <c r="R54" s="12">
        <f t="shared" si="23"/>
        <v>0</v>
      </c>
      <c r="S54" s="12">
        <f t="shared" si="23"/>
        <v>0</v>
      </c>
      <c r="T54" s="12">
        <f t="shared" si="23"/>
        <v>0</v>
      </c>
      <c r="U54" s="12">
        <f t="shared" si="23"/>
        <v>0</v>
      </c>
      <c r="V54" s="12">
        <f t="shared" si="23"/>
        <v>0</v>
      </c>
      <c r="W54" s="12">
        <f t="shared" si="23"/>
        <v>0</v>
      </c>
      <c r="X54" s="12">
        <f t="shared" si="23"/>
        <v>0</v>
      </c>
      <c r="Y54" s="12">
        <f t="shared" si="23"/>
        <v>0</v>
      </c>
      <c r="Z54" s="12">
        <f t="shared" si="23"/>
        <v>0</v>
      </c>
      <c r="AA54" s="12">
        <f t="shared" si="23"/>
        <v>0</v>
      </c>
      <c r="AB54" s="12">
        <f t="shared" si="23"/>
        <v>0</v>
      </c>
      <c r="AC54" s="12">
        <f t="shared" si="23"/>
        <v>0</v>
      </c>
      <c r="AD54" s="12">
        <f t="shared" si="23"/>
        <v>0</v>
      </c>
      <c r="AE54" s="12">
        <f t="shared" si="23"/>
        <v>0</v>
      </c>
      <c r="AF54" s="12">
        <f t="shared" si="23"/>
        <v>0</v>
      </c>
      <c r="AG54" s="12">
        <f t="shared" si="23"/>
        <v>0</v>
      </c>
      <c r="AH54" s="12">
        <f t="shared" si="23"/>
        <v>0</v>
      </c>
      <c r="AI54" s="12">
        <f t="shared" si="23"/>
        <v>0</v>
      </c>
      <c r="AJ54" s="12">
        <f t="shared" si="23"/>
        <v>0</v>
      </c>
      <c r="AK54" s="12">
        <f t="shared" si="23"/>
        <v>0</v>
      </c>
      <c r="AL54" s="12">
        <f t="shared" si="23"/>
        <v>0</v>
      </c>
      <c r="AM54" s="12">
        <f t="shared" si="23"/>
        <v>0</v>
      </c>
      <c r="AN54" s="13">
        <f t="shared" si="23"/>
        <v>0</v>
      </c>
      <c r="AO54" s="115"/>
    </row>
    <row r="55" spans="2:41" ht="13.5" customHeight="1" thickBot="1" x14ac:dyDescent="0.2">
      <c r="B55" s="14"/>
      <c r="C55" s="122" t="s">
        <v>91</v>
      </c>
      <c r="D55" s="123"/>
      <c r="E55" s="124" t="s">
        <v>34</v>
      </c>
      <c r="F55" s="125">
        <f>'1.入力'!$D$53</f>
        <v>0</v>
      </c>
      <c r="G55" s="125">
        <f>'1.入力'!$D$53</f>
        <v>0</v>
      </c>
      <c r="H55" s="125">
        <f>'1.入力'!$D$53</f>
        <v>0</v>
      </c>
      <c r="I55" s="125">
        <f>'1.入力'!$D$53</f>
        <v>0</v>
      </c>
      <c r="J55" s="125">
        <f>'1.入力'!$D$53</f>
        <v>0</v>
      </c>
      <c r="K55" s="125">
        <f>'1.入力'!$D$53</f>
        <v>0</v>
      </c>
      <c r="L55" s="125">
        <f>'1.入力'!$D$53</f>
        <v>0</v>
      </c>
      <c r="M55" s="125">
        <f>'1.入力'!$D$53</f>
        <v>0</v>
      </c>
      <c r="N55" s="125">
        <f>'1.入力'!$D$53</f>
        <v>0</v>
      </c>
      <c r="O55" s="125">
        <f>'1.入力'!$D$53</f>
        <v>0</v>
      </c>
      <c r="P55" s="125">
        <f>'1.入力'!$D$53</f>
        <v>0</v>
      </c>
      <c r="Q55" s="125">
        <f>'1.入力'!$D$53</f>
        <v>0</v>
      </c>
      <c r="R55" s="125">
        <f>'1.入力'!$D$53</f>
        <v>0</v>
      </c>
      <c r="S55" s="125">
        <f>'1.入力'!$D$53</f>
        <v>0</v>
      </c>
      <c r="T55" s="125">
        <f>'1.入力'!$D$53</f>
        <v>0</v>
      </c>
      <c r="U55" s="125">
        <f>'1.入力'!$D$53</f>
        <v>0</v>
      </c>
      <c r="V55" s="125">
        <f>'1.入力'!$D$53</f>
        <v>0</v>
      </c>
      <c r="W55" s="125">
        <f>'1.入力'!$D$53</f>
        <v>0</v>
      </c>
      <c r="X55" s="125">
        <f>'1.入力'!$D$53</f>
        <v>0</v>
      </c>
      <c r="Y55" s="125">
        <f>'1.入力'!$D$53</f>
        <v>0</v>
      </c>
      <c r="Z55" s="125">
        <f>'1.入力'!$D$53</f>
        <v>0</v>
      </c>
      <c r="AA55" s="125">
        <f>'1.入力'!$D$53</f>
        <v>0</v>
      </c>
      <c r="AB55" s="125">
        <f>'1.入力'!$D$53</f>
        <v>0</v>
      </c>
      <c r="AC55" s="125">
        <f>'1.入力'!$D$53</f>
        <v>0</v>
      </c>
      <c r="AD55" s="125">
        <f>'1.入力'!$D$53</f>
        <v>0</v>
      </c>
      <c r="AE55" s="125">
        <f>'1.入力'!$D$53</f>
        <v>0</v>
      </c>
      <c r="AF55" s="125">
        <f>'1.入力'!$D$53</f>
        <v>0</v>
      </c>
      <c r="AG55" s="125">
        <f>'1.入力'!$D$53</f>
        <v>0</v>
      </c>
      <c r="AH55" s="125">
        <f>'1.入力'!$D$53</f>
        <v>0</v>
      </c>
      <c r="AI55" s="125">
        <f>'1.入力'!$D$53</f>
        <v>0</v>
      </c>
      <c r="AJ55" s="125">
        <f>'1.入力'!$D$53</f>
        <v>0</v>
      </c>
      <c r="AK55" s="125">
        <f>'1.入力'!$D$53</f>
        <v>0</v>
      </c>
      <c r="AL55" s="125">
        <f>'1.入力'!$D$53</f>
        <v>0</v>
      </c>
      <c r="AM55" s="125">
        <f>'1.入力'!$D$53</f>
        <v>0</v>
      </c>
      <c r="AN55" s="126">
        <f>'1.入力'!$D$53</f>
        <v>0</v>
      </c>
      <c r="AO55" s="116"/>
    </row>
    <row r="56" spans="2:41" ht="13.5" customHeight="1" x14ac:dyDescent="0.15">
      <c r="B56" s="10" t="s">
        <v>24</v>
      </c>
      <c r="C56" s="11"/>
      <c r="D56" s="11"/>
      <c r="E56" s="119" t="s">
        <v>34</v>
      </c>
      <c r="F56" s="12">
        <f t="shared" ref="F56:AN56" si="24">SUM(F57:F57)</f>
        <v>0</v>
      </c>
      <c r="G56" s="12">
        <f t="shared" si="24"/>
        <v>0</v>
      </c>
      <c r="H56" s="12">
        <f t="shared" si="24"/>
        <v>0</v>
      </c>
      <c r="I56" s="12">
        <f t="shared" si="24"/>
        <v>0</v>
      </c>
      <c r="J56" s="12">
        <f t="shared" si="24"/>
        <v>0</v>
      </c>
      <c r="K56" s="12">
        <f t="shared" si="24"/>
        <v>0</v>
      </c>
      <c r="L56" s="12">
        <f t="shared" si="24"/>
        <v>0</v>
      </c>
      <c r="M56" s="12">
        <f t="shared" si="24"/>
        <v>0</v>
      </c>
      <c r="N56" s="12">
        <f t="shared" si="24"/>
        <v>0</v>
      </c>
      <c r="O56" s="12">
        <f t="shared" si="24"/>
        <v>0</v>
      </c>
      <c r="P56" s="12">
        <f t="shared" si="24"/>
        <v>0</v>
      </c>
      <c r="Q56" s="12">
        <f t="shared" si="24"/>
        <v>0</v>
      </c>
      <c r="R56" s="12">
        <f t="shared" si="24"/>
        <v>0</v>
      </c>
      <c r="S56" s="12">
        <f t="shared" si="24"/>
        <v>0</v>
      </c>
      <c r="T56" s="12">
        <f t="shared" si="24"/>
        <v>0</v>
      </c>
      <c r="U56" s="12">
        <f t="shared" si="24"/>
        <v>0</v>
      </c>
      <c r="V56" s="12">
        <f t="shared" si="24"/>
        <v>0</v>
      </c>
      <c r="W56" s="12">
        <f t="shared" si="24"/>
        <v>0</v>
      </c>
      <c r="X56" s="12">
        <f t="shared" si="24"/>
        <v>0</v>
      </c>
      <c r="Y56" s="12">
        <f t="shared" si="24"/>
        <v>0</v>
      </c>
      <c r="Z56" s="12">
        <f t="shared" si="24"/>
        <v>0</v>
      </c>
      <c r="AA56" s="12">
        <f t="shared" si="24"/>
        <v>0</v>
      </c>
      <c r="AB56" s="12">
        <f t="shared" si="24"/>
        <v>0</v>
      </c>
      <c r="AC56" s="12">
        <f t="shared" si="24"/>
        <v>0</v>
      </c>
      <c r="AD56" s="12">
        <f t="shared" si="24"/>
        <v>0</v>
      </c>
      <c r="AE56" s="12">
        <f t="shared" si="24"/>
        <v>0</v>
      </c>
      <c r="AF56" s="12">
        <f t="shared" si="24"/>
        <v>0</v>
      </c>
      <c r="AG56" s="12">
        <f t="shared" si="24"/>
        <v>0</v>
      </c>
      <c r="AH56" s="12">
        <f t="shared" si="24"/>
        <v>0</v>
      </c>
      <c r="AI56" s="12">
        <f t="shared" si="24"/>
        <v>0</v>
      </c>
      <c r="AJ56" s="12">
        <f t="shared" si="24"/>
        <v>0</v>
      </c>
      <c r="AK56" s="12">
        <f t="shared" si="24"/>
        <v>0</v>
      </c>
      <c r="AL56" s="12">
        <f t="shared" si="24"/>
        <v>0</v>
      </c>
      <c r="AM56" s="12">
        <f t="shared" si="24"/>
        <v>0</v>
      </c>
      <c r="AN56" s="13">
        <f t="shared" si="24"/>
        <v>0</v>
      </c>
      <c r="AO56" s="115"/>
    </row>
    <row r="57" spans="2:41" ht="13.5" customHeight="1" thickBot="1" x14ac:dyDescent="0.2">
      <c r="B57" s="30"/>
      <c r="C57" s="3" t="s">
        <v>96</v>
      </c>
      <c r="D57" s="22"/>
      <c r="E57" s="26" t="s">
        <v>34</v>
      </c>
      <c r="F57" s="8">
        <f t="shared" ref="F57:AN57" si="25">F32</f>
        <v>0</v>
      </c>
      <c r="G57" s="8">
        <f t="shared" si="25"/>
        <v>0</v>
      </c>
      <c r="H57" s="8">
        <f t="shared" si="25"/>
        <v>0</v>
      </c>
      <c r="I57" s="8">
        <f t="shared" si="25"/>
        <v>0</v>
      </c>
      <c r="J57" s="8">
        <f t="shared" si="25"/>
        <v>0</v>
      </c>
      <c r="K57" s="8">
        <f t="shared" si="25"/>
        <v>0</v>
      </c>
      <c r="L57" s="8">
        <f t="shared" si="25"/>
        <v>0</v>
      </c>
      <c r="M57" s="8">
        <f t="shared" si="25"/>
        <v>0</v>
      </c>
      <c r="N57" s="8">
        <f t="shared" si="25"/>
        <v>0</v>
      </c>
      <c r="O57" s="8">
        <f t="shared" si="25"/>
        <v>0</v>
      </c>
      <c r="P57" s="8">
        <f t="shared" si="25"/>
        <v>0</v>
      </c>
      <c r="Q57" s="8">
        <f t="shared" si="25"/>
        <v>0</v>
      </c>
      <c r="R57" s="8">
        <f t="shared" si="25"/>
        <v>0</v>
      </c>
      <c r="S57" s="8">
        <f t="shared" si="25"/>
        <v>0</v>
      </c>
      <c r="T57" s="8">
        <f t="shared" si="25"/>
        <v>0</v>
      </c>
      <c r="U57" s="8">
        <f t="shared" si="25"/>
        <v>0</v>
      </c>
      <c r="V57" s="8">
        <f t="shared" si="25"/>
        <v>0</v>
      </c>
      <c r="W57" s="8">
        <f t="shared" si="25"/>
        <v>0</v>
      </c>
      <c r="X57" s="8">
        <f t="shared" si="25"/>
        <v>0</v>
      </c>
      <c r="Y57" s="8">
        <f t="shared" si="25"/>
        <v>0</v>
      </c>
      <c r="Z57" s="8">
        <f t="shared" si="25"/>
        <v>0</v>
      </c>
      <c r="AA57" s="8">
        <f t="shared" si="25"/>
        <v>0</v>
      </c>
      <c r="AB57" s="8">
        <f t="shared" si="25"/>
        <v>0</v>
      </c>
      <c r="AC57" s="8">
        <f t="shared" si="25"/>
        <v>0</v>
      </c>
      <c r="AD57" s="8">
        <f t="shared" si="25"/>
        <v>0</v>
      </c>
      <c r="AE57" s="8">
        <f t="shared" si="25"/>
        <v>0</v>
      </c>
      <c r="AF57" s="8">
        <f t="shared" si="25"/>
        <v>0</v>
      </c>
      <c r="AG57" s="8">
        <f t="shared" si="25"/>
        <v>0</v>
      </c>
      <c r="AH57" s="8">
        <f t="shared" si="25"/>
        <v>0</v>
      </c>
      <c r="AI57" s="8">
        <f t="shared" si="25"/>
        <v>0</v>
      </c>
      <c r="AJ57" s="8">
        <f t="shared" si="25"/>
        <v>0</v>
      </c>
      <c r="AK57" s="8">
        <f t="shared" si="25"/>
        <v>0</v>
      </c>
      <c r="AL57" s="8">
        <f t="shared" si="25"/>
        <v>0</v>
      </c>
      <c r="AM57" s="8">
        <f t="shared" si="25"/>
        <v>0</v>
      </c>
      <c r="AN57" s="15">
        <f t="shared" si="25"/>
        <v>0</v>
      </c>
      <c r="AO57" s="116"/>
    </row>
    <row r="58" spans="2:41" ht="13.5" customHeight="1" thickTop="1" thickBot="1" x14ac:dyDescent="0.2">
      <c r="B58" s="212" t="s">
        <v>36</v>
      </c>
      <c r="C58" s="213"/>
      <c r="D58" s="213"/>
      <c r="E58" s="214" t="s">
        <v>34</v>
      </c>
      <c r="F58" s="215">
        <f t="shared" ref="F58:AN58" si="26">F54-F56</f>
        <v>0</v>
      </c>
      <c r="G58" s="215">
        <f t="shared" si="26"/>
        <v>0</v>
      </c>
      <c r="H58" s="215">
        <f t="shared" si="26"/>
        <v>0</v>
      </c>
      <c r="I58" s="215">
        <f t="shared" si="26"/>
        <v>0</v>
      </c>
      <c r="J58" s="215">
        <f t="shared" si="26"/>
        <v>0</v>
      </c>
      <c r="K58" s="215">
        <f t="shared" si="26"/>
        <v>0</v>
      </c>
      <c r="L58" s="215">
        <f t="shared" si="26"/>
        <v>0</v>
      </c>
      <c r="M58" s="215">
        <f t="shared" si="26"/>
        <v>0</v>
      </c>
      <c r="N58" s="215">
        <f t="shared" si="26"/>
        <v>0</v>
      </c>
      <c r="O58" s="215">
        <f t="shared" si="26"/>
        <v>0</v>
      </c>
      <c r="P58" s="215">
        <f t="shared" si="26"/>
        <v>0</v>
      </c>
      <c r="Q58" s="215">
        <f t="shared" si="26"/>
        <v>0</v>
      </c>
      <c r="R58" s="215">
        <f t="shared" si="26"/>
        <v>0</v>
      </c>
      <c r="S58" s="215">
        <f t="shared" si="26"/>
        <v>0</v>
      </c>
      <c r="T58" s="215">
        <f t="shared" si="26"/>
        <v>0</v>
      </c>
      <c r="U58" s="215">
        <f t="shared" si="26"/>
        <v>0</v>
      </c>
      <c r="V58" s="215">
        <f t="shared" si="26"/>
        <v>0</v>
      </c>
      <c r="W58" s="215">
        <f t="shared" si="26"/>
        <v>0</v>
      </c>
      <c r="X58" s="215">
        <f t="shared" si="26"/>
        <v>0</v>
      </c>
      <c r="Y58" s="215">
        <f t="shared" si="26"/>
        <v>0</v>
      </c>
      <c r="Z58" s="215">
        <f t="shared" si="26"/>
        <v>0</v>
      </c>
      <c r="AA58" s="215">
        <f t="shared" si="26"/>
        <v>0</v>
      </c>
      <c r="AB58" s="215">
        <f t="shared" si="26"/>
        <v>0</v>
      </c>
      <c r="AC58" s="215">
        <f t="shared" si="26"/>
        <v>0</v>
      </c>
      <c r="AD58" s="215">
        <f t="shared" si="26"/>
        <v>0</v>
      </c>
      <c r="AE58" s="215">
        <f t="shared" si="26"/>
        <v>0</v>
      </c>
      <c r="AF58" s="215">
        <f t="shared" si="26"/>
        <v>0</v>
      </c>
      <c r="AG58" s="215">
        <f t="shared" si="26"/>
        <v>0</v>
      </c>
      <c r="AH58" s="215">
        <f t="shared" si="26"/>
        <v>0</v>
      </c>
      <c r="AI58" s="215">
        <f t="shared" si="26"/>
        <v>0</v>
      </c>
      <c r="AJ58" s="215">
        <f t="shared" si="26"/>
        <v>0</v>
      </c>
      <c r="AK58" s="215">
        <f t="shared" si="26"/>
        <v>0</v>
      </c>
      <c r="AL58" s="215">
        <f t="shared" si="26"/>
        <v>0</v>
      </c>
      <c r="AM58" s="215">
        <f t="shared" si="26"/>
        <v>0</v>
      </c>
      <c r="AN58" s="216">
        <f t="shared" si="26"/>
        <v>0</v>
      </c>
      <c r="AO58" s="115"/>
    </row>
    <row r="59" spans="2:41" ht="13.5" customHeight="1" x14ac:dyDescent="0.15"/>
    <row r="60" spans="2:41" ht="13.5" customHeight="1" thickBot="1" x14ac:dyDescent="0.2">
      <c r="B60" s="177" t="s">
        <v>93</v>
      </c>
      <c r="Q60" s="170"/>
    </row>
    <row r="61" spans="2:41" ht="13.5" customHeight="1" x14ac:dyDescent="0.15">
      <c r="B61" s="18" t="s">
        <v>5</v>
      </c>
      <c r="C61" s="19"/>
      <c r="D61" s="19"/>
      <c r="E61" s="112" t="s">
        <v>4</v>
      </c>
      <c r="F61" s="57">
        <f t="shared" ref="F61:AN61" si="27">F52</f>
        <v>1</v>
      </c>
      <c r="G61" s="57">
        <f t="shared" si="27"/>
        <v>2</v>
      </c>
      <c r="H61" s="57">
        <f t="shared" si="27"/>
        <v>3</v>
      </c>
      <c r="I61" s="57">
        <f t="shared" si="27"/>
        <v>4</v>
      </c>
      <c r="J61" s="57">
        <f t="shared" si="27"/>
        <v>5</v>
      </c>
      <c r="K61" s="57">
        <f t="shared" si="27"/>
        <v>6</v>
      </c>
      <c r="L61" s="57">
        <f t="shared" si="27"/>
        <v>7</v>
      </c>
      <c r="M61" s="57">
        <f t="shared" si="27"/>
        <v>8</v>
      </c>
      <c r="N61" s="57">
        <f t="shared" si="27"/>
        <v>9</v>
      </c>
      <c r="O61" s="57">
        <f t="shared" si="27"/>
        <v>10</v>
      </c>
      <c r="P61" s="57">
        <f t="shared" si="27"/>
        <v>11</v>
      </c>
      <c r="Q61" s="57">
        <f t="shared" si="27"/>
        <v>12</v>
      </c>
      <c r="R61" s="57">
        <f t="shared" si="27"/>
        <v>13</v>
      </c>
      <c r="S61" s="57">
        <f t="shared" si="27"/>
        <v>14</v>
      </c>
      <c r="T61" s="57">
        <f t="shared" si="27"/>
        <v>15</v>
      </c>
      <c r="U61" s="57">
        <f t="shared" si="27"/>
        <v>16</v>
      </c>
      <c r="V61" s="57">
        <f t="shared" si="27"/>
        <v>17</v>
      </c>
      <c r="W61" s="57">
        <f t="shared" si="27"/>
        <v>18</v>
      </c>
      <c r="X61" s="57">
        <f t="shared" si="27"/>
        <v>19</v>
      </c>
      <c r="Y61" s="57">
        <f t="shared" si="27"/>
        <v>20</v>
      </c>
      <c r="Z61" s="57">
        <f t="shared" si="27"/>
        <v>21</v>
      </c>
      <c r="AA61" s="57">
        <f t="shared" si="27"/>
        <v>22</v>
      </c>
      <c r="AB61" s="57">
        <f t="shared" si="27"/>
        <v>23</v>
      </c>
      <c r="AC61" s="57">
        <f t="shared" si="27"/>
        <v>24</v>
      </c>
      <c r="AD61" s="57">
        <f t="shared" si="27"/>
        <v>25</v>
      </c>
      <c r="AE61" s="57">
        <f t="shared" si="27"/>
        <v>26</v>
      </c>
      <c r="AF61" s="57">
        <f t="shared" si="27"/>
        <v>27</v>
      </c>
      <c r="AG61" s="57">
        <f t="shared" si="27"/>
        <v>28</v>
      </c>
      <c r="AH61" s="57">
        <f t="shared" si="27"/>
        <v>29</v>
      </c>
      <c r="AI61" s="57">
        <f t="shared" si="27"/>
        <v>30</v>
      </c>
      <c r="AJ61" s="57">
        <f t="shared" si="27"/>
        <v>31</v>
      </c>
      <c r="AK61" s="57">
        <f t="shared" si="27"/>
        <v>32</v>
      </c>
      <c r="AL61" s="57">
        <f t="shared" si="27"/>
        <v>33</v>
      </c>
      <c r="AM61" s="57">
        <f t="shared" si="27"/>
        <v>34</v>
      </c>
      <c r="AN61" s="217">
        <f t="shared" si="27"/>
        <v>35</v>
      </c>
    </row>
    <row r="62" spans="2:41" ht="13.5" customHeight="1" thickBot="1" x14ac:dyDescent="0.2">
      <c r="B62" s="179" t="s">
        <v>1</v>
      </c>
      <c r="C62" s="63"/>
      <c r="D62" s="63"/>
      <c r="E62" s="180" t="s">
        <v>74</v>
      </c>
      <c r="F62" s="56">
        <f t="shared" ref="F62:AN62" si="28">F53</f>
        <v>0</v>
      </c>
      <c r="G62" s="56">
        <f t="shared" si="28"/>
        <v>1</v>
      </c>
      <c r="H62" s="56">
        <f t="shared" si="28"/>
        <v>2</v>
      </c>
      <c r="I62" s="56">
        <f t="shared" si="28"/>
        <v>3</v>
      </c>
      <c r="J62" s="56">
        <f t="shared" si="28"/>
        <v>4</v>
      </c>
      <c r="K62" s="56">
        <f t="shared" si="28"/>
        <v>5</v>
      </c>
      <c r="L62" s="56">
        <f t="shared" si="28"/>
        <v>6</v>
      </c>
      <c r="M62" s="56">
        <f t="shared" si="28"/>
        <v>7</v>
      </c>
      <c r="N62" s="56">
        <f t="shared" si="28"/>
        <v>8</v>
      </c>
      <c r="O62" s="56">
        <f t="shared" si="28"/>
        <v>9</v>
      </c>
      <c r="P62" s="56">
        <f t="shared" si="28"/>
        <v>10</v>
      </c>
      <c r="Q62" s="56">
        <f t="shared" si="28"/>
        <v>11</v>
      </c>
      <c r="R62" s="56">
        <f t="shared" si="28"/>
        <v>12</v>
      </c>
      <c r="S62" s="56">
        <f t="shared" si="28"/>
        <v>13</v>
      </c>
      <c r="T62" s="56">
        <f t="shared" si="28"/>
        <v>14</v>
      </c>
      <c r="U62" s="56">
        <f t="shared" si="28"/>
        <v>15</v>
      </c>
      <c r="V62" s="56">
        <f t="shared" si="28"/>
        <v>16</v>
      </c>
      <c r="W62" s="56">
        <f t="shared" si="28"/>
        <v>17</v>
      </c>
      <c r="X62" s="56">
        <f t="shared" si="28"/>
        <v>18</v>
      </c>
      <c r="Y62" s="56">
        <f t="shared" si="28"/>
        <v>19</v>
      </c>
      <c r="Z62" s="56">
        <f t="shared" si="28"/>
        <v>20</v>
      </c>
      <c r="AA62" s="56">
        <f t="shared" si="28"/>
        <v>21</v>
      </c>
      <c r="AB62" s="56">
        <f t="shared" si="28"/>
        <v>22</v>
      </c>
      <c r="AC62" s="56">
        <f t="shared" si="28"/>
        <v>23</v>
      </c>
      <c r="AD62" s="56">
        <f t="shared" si="28"/>
        <v>24</v>
      </c>
      <c r="AE62" s="56">
        <f t="shared" si="28"/>
        <v>25</v>
      </c>
      <c r="AF62" s="56">
        <f t="shared" si="28"/>
        <v>26</v>
      </c>
      <c r="AG62" s="56">
        <f t="shared" si="28"/>
        <v>27</v>
      </c>
      <c r="AH62" s="56">
        <f t="shared" si="28"/>
        <v>28</v>
      </c>
      <c r="AI62" s="56">
        <f t="shared" si="28"/>
        <v>29</v>
      </c>
      <c r="AJ62" s="56">
        <f t="shared" si="28"/>
        <v>30</v>
      </c>
      <c r="AK62" s="56">
        <f t="shared" si="28"/>
        <v>31</v>
      </c>
      <c r="AL62" s="56">
        <f t="shared" si="28"/>
        <v>32</v>
      </c>
      <c r="AM62" s="56">
        <f t="shared" si="28"/>
        <v>33</v>
      </c>
      <c r="AN62" s="118">
        <f t="shared" si="28"/>
        <v>34</v>
      </c>
    </row>
    <row r="63" spans="2:41" ht="13.5" customHeight="1" x14ac:dyDescent="0.15">
      <c r="B63" s="10" t="s">
        <v>23</v>
      </c>
      <c r="C63" s="11"/>
      <c r="D63" s="11"/>
      <c r="E63" s="119" t="s">
        <v>34</v>
      </c>
      <c r="F63" s="12">
        <f t="shared" ref="F63:AN63" si="29">SUM(F64:F64)</f>
        <v>0</v>
      </c>
      <c r="G63" s="12">
        <f t="shared" si="29"/>
        <v>0</v>
      </c>
      <c r="H63" s="12">
        <f t="shared" si="29"/>
        <v>0</v>
      </c>
      <c r="I63" s="12">
        <f t="shared" si="29"/>
        <v>0</v>
      </c>
      <c r="J63" s="12">
        <f t="shared" si="29"/>
        <v>0</v>
      </c>
      <c r="K63" s="12">
        <f t="shared" si="29"/>
        <v>0</v>
      </c>
      <c r="L63" s="12">
        <f t="shared" si="29"/>
        <v>0</v>
      </c>
      <c r="M63" s="12">
        <f t="shared" si="29"/>
        <v>0</v>
      </c>
      <c r="N63" s="12">
        <f t="shared" si="29"/>
        <v>0</v>
      </c>
      <c r="O63" s="12">
        <f t="shared" si="29"/>
        <v>0</v>
      </c>
      <c r="P63" s="12">
        <f t="shared" si="29"/>
        <v>0</v>
      </c>
      <c r="Q63" s="12">
        <f t="shared" si="29"/>
        <v>0</v>
      </c>
      <c r="R63" s="12">
        <f t="shared" si="29"/>
        <v>0</v>
      </c>
      <c r="S63" s="12">
        <f t="shared" si="29"/>
        <v>0</v>
      </c>
      <c r="T63" s="12">
        <f t="shared" si="29"/>
        <v>0</v>
      </c>
      <c r="U63" s="12">
        <f t="shared" si="29"/>
        <v>0</v>
      </c>
      <c r="V63" s="12">
        <f t="shared" si="29"/>
        <v>0</v>
      </c>
      <c r="W63" s="12">
        <f t="shared" si="29"/>
        <v>0</v>
      </c>
      <c r="X63" s="12">
        <f t="shared" si="29"/>
        <v>0</v>
      </c>
      <c r="Y63" s="12">
        <f t="shared" si="29"/>
        <v>0</v>
      </c>
      <c r="Z63" s="12">
        <f t="shared" si="29"/>
        <v>0</v>
      </c>
      <c r="AA63" s="12">
        <f t="shared" si="29"/>
        <v>0</v>
      </c>
      <c r="AB63" s="12">
        <f t="shared" si="29"/>
        <v>0</v>
      </c>
      <c r="AC63" s="12">
        <f t="shared" si="29"/>
        <v>0</v>
      </c>
      <c r="AD63" s="12">
        <f t="shared" si="29"/>
        <v>0</v>
      </c>
      <c r="AE63" s="12">
        <f t="shared" si="29"/>
        <v>0</v>
      </c>
      <c r="AF63" s="12">
        <f t="shared" si="29"/>
        <v>0</v>
      </c>
      <c r="AG63" s="12">
        <f t="shared" si="29"/>
        <v>0</v>
      </c>
      <c r="AH63" s="12">
        <f t="shared" si="29"/>
        <v>0</v>
      </c>
      <c r="AI63" s="12">
        <f t="shared" si="29"/>
        <v>0</v>
      </c>
      <c r="AJ63" s="12">
        <f t="shared" si="29"/>
        <v>0</v>
      </c>
      <c r="AK63" s="12">
        <f t="shared" si="29"/>
        <v>0</v>
      </c>
      <c r="AL63" s="12">
        <f t="shared" si="29"/>
        <v>0</v>
      </c>
      <c r="AM63" s="12">
        <f t="shared" si="29"/>
        <v>0</v>
      </c>
      <c r="AN63" s="13">
        <f t="shared" si="29"/>
        <v>0</v>
      </c>
    </row>
    <row r="64" spans="2:41" ht="13.5" customHeight="1" thickBot="1" x14ac:dyDescent="0.2">
      <c r="B64" s="14"/>
      <c r="C64" s="122" t="s">
        <v>91</v>
      </c>
      <c r="D64" s="123"/>
      <c r="E64" s="124" t="s">
        <v>34</v>
      </c>
      <c r="F64" s="125">
        <f t="shared" ref="F64:AN64" si="30">F55</f>
        <v>0</v>
      </c>
      <c r="G64" s="125">
        <f t="shared" si="30"/>
        <v>0</v>
      </c>
      <c r="H64" s="125">
        <f t="shared" si="30"/>
        <v>0</v>
      </c>
      <c r="I64" s="125">
        <f t="shared" si="30"/>
        <v>0</v>
      </c>
      <c r="J64" s="125">
        <f t="shared" si="30"/>
        <v>0</v>
      </c>
      <c r="K64" s="125">
        <f t="shared" si="30"/>
        <v>0</v>
      </c>
      <c r="L64" s="125">
        <f t="shared" si="30"/>
        <v>0</v>
      </c>
      <c r="M64" s="125">
        <f t="shared" si="30"/>
        <v>0</v>
      </c>
      <c r="N64" s="125">
        <f t="shared" si="30"/>
        <v>0</v>
      </c>
      <c r="O64" s="125">
        <f t="shared" si="30"/>
        <v>0</v>
      </c>
      <c r="P64" s="125">
        <f t="shared" si="30"/>
        <v>0</v>
      </c>
      <c r="Q64" s="125">
        <f t="shared" si="30"/>
        <v>0</v>
      </c>
      <c r="R64" s="125">
        <f t="shared" si="30"/>
        <v>0</v>
      </c>
      <c r="S64" s="125">
        <f t="shared" si="30"/>
        <v>0</v>
      </c>
      <c r="T64" s="125">
        <f t="shared" si="30"/>
        <v>0</v>
      </c>
      <c r="U64" s="125">
        <f t="shared" si="30"/>
        <v>0</v>
      </c>
      <c r="V64" s="125">
        <f t="shared" si="30"/>
        <v>0</v>
      </c>
      <c r="W64" s="125">
        <f t="shared" si="30"/>
        <v>0</v>
      </c>
      <c r="X64" s="125">
        <f t="shared" si="30"/>
        <v>0</v>
      </c>
      <c r="Y64" s="125">
        <f t="shared" si="30"/>
        <v>0</v>
      </c>
      <c r="Z64" s="125">
        <f t="shared" si="30"/>
        <v>0</v>
      </c>
      <c r="AA64" s="125">
        <f t="shared" si="30"/>
        <v>0</v>
      </c>
      <c r="AB64" s="125">
        <f t="shared" si="30"/>
        <v>0</v>
      </c>
      <c r="AC64" s="125">
        <f t="shared" si="30"/>
        <v>0</v>
      </c>
      <c r="AD64" s="125">
        <f t="shared" si="30"/>
        <v>0</v>
      </c>
      <c r="AE64" s="125">
        <f t="shared" si="30"/>
        <v>0</v>
      </c>
      <c r="AF64" s="125">
        <f t="shared" si="30"/>
        <v>0</v>
      </c>
      <c r="AG64" s="125">
        <f t="shared" si="30"/>
        <v>0</v>
      </c>
      <c r="AH64" s="125">
        <f t="shared" si="30"/>
        <v>0</v>
      </c>
      <c r="AI64" s="125">
        <f t="shared" si="30"/>
        <v>0</v>
      </c>
      <c r="AJ64" s="125">
        <f t="shared" si="30"/>
        <v>0</v>
      </c>
      <c r="AK64" s="125">
        <f t="shared" si="30"/>
        <v>0</v>
      </c>
      <c r="AL64" s="125">
        <f t="shared" si="30"/>
        <v>0</v>
      </c>
      <c r="AM64" s="125">
        <f t="shared" si="30"/>
        <v>0</v>
      </c>
      <c r="AN64" s="126">
        <f t="shared" si="30"/>
        <v>0</v>
      </c>
    </row>
    <row r="65" spans="2:40" ht="13.5" customHeight="1" x14ac:dyDescent="0.15">
      <c r="B65" s="10" t="s">
        <v>3</v>
      </c>
      <c r="C65" s="11"/>
      <c r="D65" s="11"/>
      <c r="E65" s="119" t="s">
        <v>34</v>
      </c>
      <c r="F65" s="12">
        <f t="shared" ref="F65:AN65" si="31">SUM(F66:F66)</f>
        <v>65089.2</v>
      </c>
      <c r="G65" s="12">
        <f t="shared" si="31"/>
        <v>64178.400000000001</v>
      </c>
      <c r="H65" s="12">
        <f t="shared" si="31"/>
        <v>63267.600000000006</v>
      </c>
      <c r="I65" s="12">
        <f t="shared" si="31"/>
        <v>62356.800000000003</v>
      </c>
      <c r="J65" s="12">
        <f t="shared" si="31"/>
        <v>61446</v>
      </c>
      <c r="K65" s="12">
        <f t="shared" si="31"/>
        <v>60535.200000000004</v>
      </c>
      <c r="L65" s="12">
        <f t="shared" si="31"/>
        <v>59624.400000000009</v>
      </c>
      <c r="M65" s="12">
        <f t="shared" si="31"/>
        <v>58713.600000000006</v>
      </c>
      <c r="N65" s="12">
        <f t="shared" si="31"/>
        <v>57802.8</v>
      </c>
      <c r="O65" s="12">
        <f t="shared" si="31"/>
        <v>56892.000000000007</v>
      </c>
      <c r="P65" s="12">
        <f t="shared" si="31"/>
        <v>55981.200000000012</v>
      </c>
      <c r="Q65" s="12">
        <f t="shared" si="31"/>
        <v>55070.400000000009</v>
      </c>
      <c r="R65" s="12">
        <f t="shared" si="31"/>
        <v>54159.600000000006</v>
      </c>
      <c r="S65" s="12">
        <f t="shared" si="31"/>
        <v>53248.80000000001</v>
      </c>
      <c r="T65" s="12">
        <f t="shared" si="31"/>
        <v>52338.000000000007</v>
      </c>
      <c r="U65" s="12">
        <f t="shared" si="31"/>
        <v>51427.200000000012</v>
      </c>
      <c r="V65" s="12">
        <f t="shared" si="31"/>
        <v>50516.400000000009</v>
      </c>
      <c r="W65" s="12">
        <f t="shared" si="31"/>
        <v>49605.600000000006</v>
      </c>
      <c r="X65" s="12">
        <f t="shared" si="31"/>
        <v>48694.80000000001</v>
      </c>
      <c r="Y65" s="12">
        <f t="shared" si="31"/>
        <v>47784.000000000007</v>
      </c>
      <c r="Z65" s="12">
        <f t="shared" si="31"/>
        <v>46873.200000000004</v>
      </c>
      <c r="AA65" s="12">
        <f t="shared" si="31"/>
        <v>46200</v>
      </c>
      <c r="AB65" s="12">
        <f t="shared" si="31"/>
        <v>46200</v>
      </c>
      <c r="AC65" s="12">
        <f t="shared" si="31"/>
        <v>46200</v>
      </c>
      <c r="AD65" s="12">
        <f t="shared" si="31"/>
        <v>46200</v>
      </c>
      <c r="AE65" s="12">
        <f t="shared" si="31"/>
        <v>46200</v>
      </c>
      <c r="AF65" s="12">
        <f t="shared" si="31"/>
        <v>46200</v>
      </c>
      <c r="AG65" s="12">
        <f t="shared" si="31"/>
        <v>46200</v>
      </c>
      <c r="AH65" s="12">
        <f t="shared" si="31"/>
        <v>46200</v>
      </c>
      <c r="AI65" s="12">
        <f t="shared" si="31"/>
        <v>46200</v>
      </c>
      <c r="AJ65" s="12">
        <f t="shared" si="31"/>
        <v>46200</v>
      </c>
      <c r="AK65" s="12">
        <f t="shared" si="31"/>
        <v>46200</v>
      </c>
      <c r="AL65" s="12">
        <f t="shared" si="31"/>
        <v>46200</v>
      </c>
      <c r="AM65" s="12">
        <f t="shared" si="31"/>
        <v>46200</v>
      </c>
      <c r="AN65" s="13">
        <f t="shared" si="31"/>
        <v>46200</v>
      </c>
    </row>
    <row r="66" spans="2:40" ht="13.5" customHeight="1" thickBot="1" x14ac:dyDescent="0.2">
      <c r="B66" s="30"/>
      <c r="C66" s="34" t="s">
        <v>95</v>
      </c>
      <c r="D66" s="209"/>
      <c r="E66" s="26" t="s">
        <v>34</v>
      </c>
      <c r="F66" s="210">
        <f t="shared" ref="F66:AN66" si="32">F48+F49</f>
        <v>65089.2</v>
      </c>
      <c r="G66" s="210">
        <f t="shared" si="32"/>
        <v>64178.400000000001</v>
      </c>
      <c r="H66" s="210">
        <f t="shared" si="32"/>
        <v>63267.600000000006</v>
      </c>
      <c r="I66" s="210">
        <f t="shared" si="32"/>
        <v>62356.800000000003</v>
      </c>
      <c r="J66" s="210">
        <f t="shared" si="32"/>
        <v>61446</v>
      </c>
      <c r="K66" s="210">
        <f t="shared" si="32"/>
        <v>60535.200000000004</v>
      </c>
      <c r="L66" s="210">
        <f t="shared" si="32"/>
        <v>59624.400000000009</v>
      </c>
      <c r="M66" s="210">
        <f t="shared" si="32"/>
        <v>58713.600000000006</v>
      </c>
      <c r="N66" s="210">
        <f t="shared" si="32"/>
        <v>57802.8</v>
      </c>
      <c r="O66" s="210">
        <f t="shared" si="32"/>
        <v>56892.000000000007</v>
      </c>
      <c r="P66" s="210">
        <f t="shared" si="32"/>
        <v>55981.200000000012</v>
      </c>
      <c r="Q66" s="210">
        <f t="shared" si="32"/>
        <v>55070.400000000009</v>
      </c>
      <c r="R66" s="210">
        <f t="shared" si="32"/>
        <v>54159.600000000006</v>
      </c>
      <c r="S66" s="210">
        <f t="shared" si="32"/>
        <v>53248.80000000001</v>
      </c>
      <c r="T66" s="210">
        <f t="shared" si="32"/>
        <v>52338.000000000007</v>
      </c>
      <c r="U66" s="210">
        <f t="shared" si="32"/>
        <v>51427.200000000012</v>
      </c>
      <c r="V66" s="210">
        <f t="shared" si="32"/>
        <v>50516.400000000009</v>
      </c>
      <c r="W66" s="210">
        <f t="shared" si="32"/>
        <v>49605.600000000006</v>
      </c>
      <c r="X66" s="210">
        <f t="shared" si="32"/>
        <v>48694.80000000001</v>
      </c>
      <c r="Y66" s="210">
        <f t="shared" si="32"/>
        <v>47784.000000000007</v>
      </c>
      <c r="Z66" s="210">
        <f t="shared" si="32"/>
        <v>46873.200000000004</v>
      </c>
      <c r="AA66" s="210">
        <f t="shared" si="32"/>
        <v>46200</v>
      </c>
      <c r="AB66" s="210">
        <f t="shared" si="32"/>
        <v>46200</v>
      </c>
      <c r="AC66" s="210">
        <f t="shared" si="32"/>
        <v>46200</v>
      </c>
      <c r="AD66" s="210">
        <f t="shared" si="32"/>
        <v>46200</v>
      </c>
      <c r="AE66" s="210">
        <f t="shared" si="32"/>
        <v>46200</v>
      </c>
      <c r="AF66" s="210">
        <f t="shared" si="32"/>
        <v>46200</v>
      </c>
      <c r="AG66" s="210">
        <f t="shared" si="32"/>
        <v>46200</v>
      </c>
      <c r="AH66" s="210">
        <f t="shared" si="32"/>
        <v>46200</v>
      </c>
      <c r="AI66" s="210">
        <f t="shared" si="32"/>
        <v>46200</v>
      </c>
      <c r="AJ66" s="210">
        <f t="shared" si="32"/>
        <v>46200</v>
      </c>
      <c r="AK66" s="210">
        <f t="shared" si="32"/>
        <v>46200</v>
      </c>
      <c r="AL66" s="210">
        <f t="shared" si="32"/>
        <v>46200</v>
      </c>
      <c r="AM66" s="210">
        <f t="shared" si="32"/>
        <v>46200</v>
      </c>
      <c r="AN66" s="211">
        <f t="shared" si="32"/>
        <v>46200</v>
      </c>
    </row>
    <row r="67" spans="2:40" ht="13.5" customHeight="1" thickTop="1" thickBot="1" x14ac:dyDescent="0.2">
      <c r="B67" s="212" t="s">
        <v>35</v>
      </c>
      <c r="C67" s="213"/>
      <c r="D67" s="213"/>
      <c r="E67" s="214" t="s">
        <v>34</v>
      </c>
      <c r="F67" s="215">
        <f t="shared" ref="F67:AN67" si="33">F63-F65</f>
        <v>-65089.2</v>
      </c>
      <c r="G67" s="215">
        <f t="shared" si="33"/>
        <v>-64178.400000000001</v>
      </c>
      <c r="H67" s="215">
        <f t="shared" si="33"/>
        <v>-63267.600000000006</v>
      </c>
      <c r="I67" s="215">
        <f t="shared" si="33"/>
        <v>-62356.800000000003</v>
      </c>
      <c r="J67" s="215">
        <f t="shared" si="33"/>
        <v>-61446</v>
      </c>
      <c r="K67" s="215">
        <f t="shared" si="33"/>
        <v>-60535.200000000004</v>
      </c>
      <c r="L67" s="215">
        <f t="shared" si="33"/>
        <v>-59624.400000000009</v>
      </c>
      <c r="M67" s="215">
        <f t="shared" si="33"/>
        <v>-58713.600000000006</v>
      </c>
      <c r="N67" s="215">
        <f t="shared" si="33"/>
        <v>-57802.8</v>
      </c>
      <c r="O67" s="215">
        <f t="shared" si="33"/>
        <v>-56892.000000000007</v>
      </c>
      <c r="P67" s="215">
        <f t="shared" si="33"/>
        <v>-55981.200000000012</v>
      </c>
      <c r="Q67" s="215">
        <f t="shared" si="33"/>
        <v>-55070.400000000009</v>
      </c>
      <c r="R67" s="215">
        <f t="shared" si="33"/>
        <v>-54159.600000000006</v>
      </c>
      <c r="S67" s="215">
        <f t="shared" si="33"/>
        <v>-53248.80000000001</v>
      </c>
      <c r="T67" s="215">
        <f t="shared" si="33"/>
        <v>-52338.000000000007</v>
      </c>
      <c r="U67" s="215">
        <f t="shared" si="33"/>
        <v>-51427.200000000012</v>
      </c>
      <c r="V67" s="215">
        <f t="shared" si="33"/>
        <v>-50516.400000000009</v>
      </c>
      <c r="W67" s="215">
        <f t="shared" si="33"/>
        <v>-49605.600000000006</v>
      </c>
      <c r="X67" s="215">
        <f t="shared" si="33"/>
        <v>-48694.80000000001</v>
      </c>
      <c r="Y67" s="215">
        <f t="shared" si="33"/>
        <v>-47784.000000000007</v>
      </c>
      <c r="Z67" s="215">
        <f t="shared" si="33"/>
        <v>-46873.200000000004</v>
      </c>
      <c r="AA67" s="215">
        <f t="shared" si="33"/>
        <v>-46200</v>
      </c>
      <c r="AB67" s="215">
        <f t="shared" si="33"/>
        <v>-46200</v>
      </c>
      <c r="AC67" s="215">
        <f t="shared" si="33"/>
        <v>-46200</v>
      </c>
      <c r="AD67" s="215">
        <f t="shared" si="33"/>
        <v>-46200</v>
      </c>
      <c r="AE67" s="215">
        <f t="shared" si="33"/>
        <v>-46200</v>
      </c>
      <c r="AF67" s="215">
        <f t="shared" si="33"/>
        <v>-46200</v>
      </c>
      <c r="AG67" s="215">
        <f t="shared" si="33"/>
        <v>-46200</v>
      </c>
      <c r="AH67" s="215">
        <f t="shared" si="33"/>
        <v>-46200</v>
      </c>
      <c r="AI67" s="215">
        <f t="shared" si="33"/>
        <v>-46200</v>
      </c>
      <c r="AJ67" s="215">
        <f t="shared" si="33"/>
        <v>-46200</v>
      </c>
      <c r="AK67" s="215">
        <f t="shared" si="33"/>
        <v>-46200</v>
      </c>
      <c r="AL67" s="215">
        <f t="shared" si="33"/>
        <v>-46200</v>
      </c>
      <c r="AM67" s="215">
        <f t="shared" si="33"/>
        <v>-46200</v>
      </c>
      <c r="AN67" s="216">
        <f t="shared" si="33"/>
        <v>-46200</v>
      </c>
    </row>
    <row r="68" spans="2:40" ht="13.5" customHeight="1" x14ac:dyDescent="0.15">
      <c r="D68" s="170"/>
    </row>
    <row r="69" spans="2:40" ht="13.5" customHeight="1" thickBot="1" x14ac:dyDescent="0.2">
      <c r="B69" s="177" t="s">
        <v>124</v>
      </c>
    </row>
    <row r="70" spans="2:40" ht="13.5" customHeight="1" x14ac:dyDescent="0.15">
      <c r="B70" s="18" t="s">
        <v>5</v>
      </c>
      <c r="C70" s="19"/>
      <c r="D70" s="19"/>
      <c r="E70" s="112" t="s">
        <v>4</v>
      </c>
      <c r="F70" s="57">
        <f t="shared" ref="F70:AN70" si="34">F61</f>
        <v>1</v>
      </c>
      <c r="G70" s="57">
        <f t="shared" si="34"/>
        <v>2</v>
      </c>
      <c r="H70" s="57">
        <f t="shared" si="34"/>
        <v>3</v>
      </c>
      <c r="I70" s="57">
        <f t="shared" si="34"/>
        <v>4</v>
      </c>
      <c r="J70" s="57">
        <f t="shared" si="34"/>
        <v>5</v>
      </c>
      <c r="K70" s="57">
        <f t="shared" si="34"/>
        <v>6</v>
      </c>
      <c r="L70" s="57">
        <f t="shared" si="34"/>
        <v>7</v>
      </c>
      <c r="M70" s="57">
        <f t="shared" si="34"/>
        <v>8</v>
      </c>
      <c r="N70" s="57">
        <f t="shared" si="34"/>
        <v>9</v>
      </c>
      <c r="O70" s="57">
        <f t="shared" si="34"/>
        <v>10</v>
      </c>
      <c r="P70" s="57">
        <f t="shared" si="34"/>
        <v>11</v>
      </c>
      <c r="Q70" s="57">
        <f t="shared" si="34"/>
        <v>12</v>
      </c>
      <c r="R70" s="57">
        <f t="shared" si="34"/>
        <v>13</v>
      </c>
      <c r="S70" s="57">
        <f t="shared" si="34"/>
        <v>14</v>
      </c>
      <c r="T70" s="57">
        <f t="shared" si="34"/>
        <v>15</v>
      </c>
      <c r="U70" s="57">
        <f t="shared" si="34"/>
        <v>16</v>
      </c>
      <c r="V70" s="57">
        <f t="shared" si="34"/>
        <v>17</v>
      </c>
      <c r="W70" s="57">
        <f t="shared" si="34"/>
        <v>18</v>
      </c>
      <c r="X70" s="57">
        <f t="shared" si="34"/>
        <v>19</v>
      </c>
      <c r="Y70" s="57">
        <f t="shared" si="34"/>
        <v>20</v>
      </c>
      <c r="Z70" s="57">
        <f t="shared" si="34"/>
        <v>21</v>
      </c>
      <c r="AA70" s="57">
        <f t="shared" si="34"/>
        <v>22</v>
      </c>
      <c r="AB70" s="57">
        <f t="shared" si="34"/>
        <v>23</v>
      </c>
      <c r="AC70" s="57">
        <f t="shared" si="34"/>
        <v>24</v>
      </c>
      <c r="AD70" s="57">
        <f t="shared" si="34"/>
        <v>25</v>
      </c>
      <c r="AE70" s="57">
        <f t="shared" si="34"/>
        <v>26</v>
      </c>
      <c r="AF70" s="57">
        <f t="shared" si="34"/>
        <v>27</v>
      </c>
      <c r="AG70" s="57">
        <f t="shared" si="34"/>
        <v>28</v>
      </c>
      <c r="AH70" s="57">
        <f t="shared" si="34"/>
        <v>29</v>
      </c>
      <c r="AI70" s="57">
        <f t="shared" si="34"/>
        <v>30</v>
      </c>
      <c r="AJ70" s="57">
        <f t="shared" si="34"/>
        <v>31</v>
      </c>
      <c r="AK70" s="57">
        <f t="shared" si="34"/>
        <v>32</v>
      </c>
      <c r="AL70" s="57">
        <f t="shared" si="34"/>
        <v>33</v>
      </c>
      <c r="AM70" s="57">
        <f t="shared" si="34"/>
        <v>34</v>
      </c>
      <c r="AN70" s="117">
        <f t="shared" si="34"/>
        <v>35</v>
      </c>
    </row>
    <row r="71" spans="2:40" ht="13.5" customHeight="1" thickBot="1" x14ac:dyDescent="0.2">
      <c r="B71" s="179" t="s">
        <v>1</v>
      </c>
      <c r="C71" s="63"/>
      <c r="D71" s="63"/>
      <c r="E71" s="180" t="s">
        <v>74</v>
      </c>
      <c r="F71" s="56">
        <f t="shared" ref="F71:AN71" si="35">F62</f>
        <v>0</v>
      </c>
      <c r="G71" s="56">
        <f t="shared" si="35"/>
        <v>1</v>
      </c>
      <c r="H71" s="56">
        <f t="shared" si="35"/>
        <v>2</v>
      </c>
      <c r="I71" s="56">
        <f t="shared" si="35"/>
        <v>3</v>
      </c>
      <c r="J71" s="56">
        <f t="shared" si="35"/>
        <v>4</v>
      </c>
      <c r="K71" s="56">
        <f t="shared" si="35"/>
        <v>5</v>
      </c>
      <c r="L71" s="56">
        <f t="shared" si="35"/>
        <v>6</v>
      </c>
      <c r="M71" s="56">
        <f t="shared" si="35"/>
        <v>7</v>
      </c>
      <c r="N71" s="56">
        <f t="shared" si="35"/>
        <v>8</v>
      </c>
      <c r="O71" s="56">
        <f t="shared" si="35"/>
        <v>9</v>
      </c>
      <c r="P71" s="56">
        <f t="shared" si="35"/>
        <v>10</v>
      </c>
      <c r="Q71" s="56">
        <f t="shared" si="35"/>
        <v>11</v>
      </c>
      <c r="R71" s="56">
        <f t="shared" si="35"/>
        <v>12</v>
      </c>
      <c r="S71" s="56">
        <f t="shared" si="35"/>
        <v>13</v>
      </c>
      <c r="T71" s="56">
        <f t="shared" si="35"/>
        <v>14</v>
      </c>
      <c r="U71" s="56">
        <f t="shared" si="35"/>
        <v>15</v>
      </c>
      <c r="V71" s="56">
        <f t="shared" si="35"/>
        <v>16</v>
      </c>
      <c r="W71" s="56">
        <f t="shared" si="35"/>
        <v>17</v>
      </c>
      <c r="X71" s="56">
        <f t="shared" si="35"/>
        <v>18</v>
      </c>
      <c r="Y71" s="56">
        <f t="shared" si="35"/>
        <v>19</v>
      </c>
      <c r="Z71" s="56">
        <f t="shared" si="35"/>
        <v>20</v>
      </c>
      <c r="AA71" s="56">
        <f t="shared" si="35"/>
        <v>21</v>
      </c>
      <c r="AB71" s="56">
        <f t="shared" si="35"/>
        <v>22</v>
      </c>
      <c r="AC71" s="56">
        <f t="shared" si="35"/>
        <v>23</v>
      </c>
      <c r="AD71" s="56">
        <f t="shared" si="35"/>
        <v>24</v>
      </c>
      <c r="AE71" s="56">
        <f t="shared" si="35"/>
        <v>25</v>
      </c>
      <c r="AF71" s="56">
        <f t="shared" si="35"/>
        <v>26</v>
      </c>
      <c r="AG71" s="56">
        <f t="shared" si="35"/>
        <v>27</v>
      </c>
      <c r="AH71" s="56">
        <f t="shared" si="35"/>
        <v>28</v>
      </c>
      <c r="AI71" s="56">
        <f t="shared" si="35"/>
        <v>29</v>
      </c>
      <c r="AJ71" s="56">
        <f t="shared" si="35"/>
        <v>30</v>
      </c>
      <c r="AK71" s="56">
        <f t="shared" si="35"/>
        <v>31</v>
      </c>
      <c r="AL71" s="56">
        <f t="shared" si="35"/>
        <v>32</v>
      </c>
      <c r="AM71" s="56">
        <f t="shared" si="35"/>
        <v>33</v>
      </c>
      <c r="AN71" s="118">
        <f t="shared" si="35"/>
        <v>34</v>
      </c>
    </row>
    <row r="72" spans="2:40" ht="13.5" customHeight="1" x14ac:dyDescent="0.15">
      <c r="B72" s="10" t="s">
        <v>43</v>
      </c>
      <c r="C72" s="11"/>
      <c r="D72" s="11"/>
      <c r="E72" s="11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3"/>
    </row>
    <row r="73" spans="2:40" ht="13.5" customHeight="1" x14ac:dyDescent="0.15">
      <c r="B73" s="30"/>
      <c r="C73" s="97" t="s">
        <v>39</v>
      </c>
      <c r="D73" s="76"/>
      <c r="E73" s="224" t="s">
        <v>34</v>
      </c>
      <c r="F73" s="218">
        <f>'1.入力'!$D$54</f>
        <v>0</v>
      </c>
      <c r="G73" s="218">
        <f>'1.入力'!$D$54</f>
        <v>0</v>
      </c>
      <c r="H73" s="218">
        <f>'1.入力'!$D$54</f>
        <v>0</v>
      </c>
      <c r="I73" s="218">
        <f>'1.入力'!$D$54</f>
        <v>0</v>
      </c>
      <c r="J73" s="218">
        <f>'1.入力'!$D$54</f>
        <v>0</v>
      </c>
      <c r="K73" s="218">
        <f>'1.入力'!$D$54</f>
        <v>0</v>
      </c>
      <c r="L73" s="218">
        <f>'1.入力'!$D$54</f>
        <v>0</v>
      </c>
      <c r="M73" s="218">
        <f>'1.入力'!$D$54</f>
        <v>0</v>
      </c>
      <c r="N73" s="218">
        <f>'1.入力'!$D$54</f>
        <v>0</v>
      </c>
      <c r="O73" s="218">
        <f>'1.入力'!$D$54</f>
        <v>0</v>
      </c>
      <c r="P73" s="218">
        <f>'1.入力'!$D$54</f>
        <v>0</v>
      </c>
      <c r="Q73" s="218">
        <f>'1.入力'!$D$54</f>
        <v>0</v>
      </c>
      <c r="R73" s="218">
        <f>'1.入力'!$D$54</f>
        <v>0</v>
      </c>
      <c r="S73" s="218">
        <f>'1.入力'!$D$54</f>
        <v>0</v>
      </c>
      <c r="T73" s="218">
        <f>'1.入力'!$D$54</f>
        <v>0</v>
      </c>
      <c r="U73" s="218">
        <f>'1.入力'!$D$54</f>
        <v>0</v>
      </c>
      <c r="V73" s="218">
        <f>'1.入力'!$D$54</f>
        <v>0</v>
      </c>
      <c r="W73" s="218">
        <f>'1.入力'!$D$54</f>
        <v>0</v>
      </c>
      <c r="X73" s="218">
        <f>'1.入力'!$D$54</f>
        <v>0</v>
      </c>
      <c r="Y73" s="218">
        <f>'1.入力'!$D$54</f>
        <v>0</v>
      </c>
      <c r="Z73" s="218">
        <f>'1.入力'!$D$54</f>
        <v>0</v>
      </c>
      <c r="AA73" s="218">
        <f>'1.入力'!$D$54</f>
        <v>0</v>
      </c>
      <c r="AB73" s="218">
        <f>'1.入力'!$D$54</f>
        <v>0</v>
      </c>
      <c r="AC73" s="218">
        <f>'1.入力'!$D$54</f>
        <v>0</v>
      </c>
      <c r="AD73" s="218">
        <f>'1.入力'!$D$54</f>
        <v>0</v>
      </c>
      <c r="AE73" s="218">
        <f>'1.入力'!$D$54</f>
        <v>0</v>
      </c>
      <c r="AF73" s="218">
        <f>'1.入力'!$D$54</f>
        <v>0</v>
      </c>
      <c r="AG73" s="218">
        <f>'1.入力'!$D$54</f>
        <v>0</v>
      </c>
      <c r="AH73" s="218">
        <f>'1.入力'!$D$54</f>
        <v>0</v>
      </c>
      <c r="AI73" s="218">
        <f>'1.入力'!$D$54</f>
        <v>0</v>
      </c>
      <c r="AJ73" s="218">
        <f>'1.入力'!$D$54</f>
        <v>0</v>
      </c>
      <c r="AK73" s="218">
        <f>'1.入力'!$D$54</f>
        <v>0</v>
      </c>
      <c r="AL73" s="218">
        <f>'1.入力'!$D$54</f>
        <v>0</v>
      </c>
      <c r="AM73" s="218">
        <f>'1.入力'!$D$54</f>
        <v>0</v>
      </c>
      <c r="AN73" s="127">
        <f>'1.入力'!$D$54</f>
        <v>0</v>
      </c>
    </row>
    <row r="74" spans="2:40" ht="13.5" customHeight="1" x14ac:dyDescent="0.15">
      <c r="B74" s="30"/>
      <c r="C74" s="97" t="s">
        <v>56</v>
      </c>
      <c r="D74" s="76"/>
      <c r="E74" s="225" t="s">
        <v>34</v>
      </c>
      <c r="F74" s="218">
        <f>'1.入力'!$D$55</f>
        <v>0</v>
      </c>
      <c r="G74" s="218">
        <f>'1.入力'!$D$55</f>
        <v>0</v>
      </c>
      <c r="H74" s="218">
        <f>'1.入力'!$D$55</f>
        <v>0</v>
      </c>
      <c r="I74" s="218">
        <f>'1.入力'!$D$55</f>
        <v>0</v>
      </c>
      <c r="J74" s="218">
        <f>'1.入力'!$D$55</f>
        <v>0</v>
      </c>
      <c r="K74" s="218">
        <f>'1.入力'!$D$55</f>
        <v>0</v>
      </c>
      <c r="L74" s="218">
        <f>'1.入力'!$D$55</f>
        <v>0</v>
      </c>
      <c r="M74" s="218">
        <f>'1.入力'!$D$55</f>
        <v>0</v>
      </c>
      <c r="N74" s="218">
        <f>'1.入力'!$D$55</f>
        <v>0</v>
      </c>
      <c r="O74" s="218">
        <f>'1.入力'!$D$55</f>
        <v>0</v>
      </c>
      <c r="P74" s="218">
        <f>'1.入力'!$D$55</f>
        <v>0</v>
      </c>
      <c r="Q74" s="218">
        <f>'1.入力'!$D$55</f>
        <v>0</v>
      </c>
      <c r="R74" s="218">
        <f>'1.入力'!$D$55</f>
        <v>0</v>
      </c>
      <c r="S74" s="218">
        <f>'1.入力'!$D$55</f>
        <v>0</v>
      </c>
      <c r="T74" s="218">
        <f>'1.入力'!$D$55</f>
        <v>0</v>
      </c>
      <c r="U74" s="218">
        <f>'1.入力'!$D$55</f>
        <v>0</v>
      </c>
      <c r="V74" s="218">
        <f>'1.入力'!$D$55</f>
        <v>0</v>
      </c>
      <c r="W74" s="218">
        <f>'1.入力'!$D$55</f>
        <v>0</v>
      </c>
      <c r="X74" s="218">
        <f>'1.入力'!$D$55</f>
        <v>0</v>
      </c>
      <c r="Y74" s="218">
        <f>'1.入力'!$D$55</f>
        <v>0</v>
      </c>
      <c r="Z74" s="218">
        <f>'1.入力'!$D$55</f>
        <v>0</v>
      </c>
      <c r="AA74" s="218">
        <f>'1.入力'!$D$55</f>
        <v>0</v>
      </c>
      <c r="AB74" s="218">
        <f>'1.入力'!$D$55</f>
        <v>0</v>
      </c>
      <c r="AC74" s="218">
        <f>'1.入力'!$D$55</f>
        <v>0</v>
      </c>
      <c r="AD74" s="218">
        <f>'1.入力'!$D$55</f>
        <v>0</v>
      </c>
      <c r="AE74" s="218">
        <f>'1.入力'!$D$55</f>
        <v>0</v>
      </c>
      <c r="AF74" s="218">
        <f>'1.入力'!$D$55</f>
        <v>0</v>
      </c>
      <c r="AG74" s="218">
        <f>'1.入力'!$D$55</f>
        <v>0</v>
      </c>
      <c r="AH74" s="218">
        <f>'1.入力'!$D$55</f>
        <v>0</v>
      </c>
      <c r="AI74" s="218">
        <f>'1.入力'!$D$55</f>
        <v>0</v>
      </c>
      <c r="AJ74" s="218">
        <f>'1.入力'!$D$55</f>
        <v>0</v>
      </c>
      <c r="AK74" s="218">
        <f>'1.入力'!$D$55</f>
        <v>0</v>
      </c>
      <c r="AL74" s="218">
        <f>'1.入力'!$D$55</f>
        <v>0</v>
      </c>
      <c r="AM74" s="218">
        <f>'1.入力'!$D$55</f>
        <v>0</v>
      </c>
      <c r="AN74" s="127">
        <f>'1.入力'!$D$55</f>
        <v>0</v>
      </c>
    </row>
    <row r="75" spans="2:40" ht="13.5" customHeight="1" x14ac:dyDescent="0.15">
      <c r="B75" s="30"/>
      <c r="C75" s="97" t="s">
        <v>105</v>
      </c>
      <c r="D75" s="95"/>
      <c r="E75" s="224" t="s">
        <v>34</v>
      </c>
      <c r="F75" s="219">
        <f>'1.入力'!$D$56</f>
        <v>0.15104999999999999</v>
      </c>
      <c r="G75" s="219">
        <f>'1.入力'!$D$56</f>
        <v>0.15104999999999999</v>
      </c>
      <c r="H75" s="219">
        <f>'1.入力'!$D$56</f>
        <v>0.15104999999999999</v>
      </c>
      <c r="I75" s="219">
        <f>'1.入力'!$D$56</f>
        <v>0.15104999999999999</v>
      </c>
      <c r="J75" s="219">
        <f>'1.入力'!$D$56</f>
        <v>0.15104999999999999</v>
      </c>
      <c r="K75" s="219">
        <f>'1.入力'!$D$56</f>
        <v>0.15104999999999999</v>
      </c>
      <c r="L75" s="219">
        <f>'1.入力'!$D$56</f>
        <v>0.15104999999999999</v>
      </c>
      <c r="M75" s="219">
        <f>'1.入力'!$D$56</f>
        <v>0.15104999999999999</v>
      </c>
      <c r="N75" s="219">
        <f>'1.入力'!$D$56</f>
        <v>0.15104999999999999</v>
      </c>
      <c r="O75" s="219">
        <f>'1.入力'!$D$56</f>
        <v>0.15104999999999999</v>
      </c>
      <c r="P75" s="219">
        <f>'1.入力'!$D$56</f>
        <v>0.15104999999999999</v>
      </c>
      <c r="Q75" s="219">
        <f>'1.入力'!$D$56</f>
        <v>0.15104999999999999</v>
      </c>
      <c r="R75" s="219">
        <f>'1.入力'!$D$56</f>
        <v>0.15104999999999999</v>
      </c>
      <c r="S75" s="219">
        <f>'1.入力'!$D$56</f>
        <v>0.15104999999999999</v>
      </c>
      <c r="T75" s="219">
        <f>'1.入力'!$D$56</f>
        <v>0.15104999999999999</v>
      </c>
      <c r="U75" s="219">
        <f>'1.入力'!$D$56</f>
        <v>0.15104999999999999</v>
      </c>
      <c r="V75" s="219">
        <f>'1.入力'!$D$56</f>
        <v>0.15104999999999999</v>
      </c>
      <c r="W75" s="219">
        <f>'1.入力'!$D$56</f>
        <v>0.15104999999999999</v>
      </c>
      <c r="X75" s="219">
        <f>'1.入力'!$D$56</f>
        <v>0.15104999999999999</v>
      </c>
      <c r="Y75" s="219">
        <f>'1.入力'!$D$56</f>
        <v>0.15104999999999999</v>
      </c>
      <c r="Z75" s="219">
        <f>'1.入力'!$D$56</f>
        <v>0.15104999999999999</v>
      </c>
      <c r="AA75" s="219">
        <f>'1.入力'!$D$56</f>
        <v>0.15104999999999999</v>
      </c>
      <c r="AB75" s="219">
        <f>'1.入力'!$D$56</f>
        <v>0.15104999999999999</v>
      </c>
      <c r="AC75" s="219">
        <f>'1.入力'!$D$56</f>
        <v>0.15104999999999999</v>
      </c>
      <c r="AD75" s="219">
        <f>'1.入力'!$D$56</f>
        <v>0.15104999999999999</v>
      </c>
      <c r="AE75" s="219">
        <f>'1.入力'!$D$56</f>
        <v>0.15104999999999999</v>
      </c>
      <c r="AF75" s="219">
        <f>'1.入力'!$D$56</f>
        <v>0.15104999999999999</v>
      </c>
      <c r="AG75" s="219">
        <f>'1.入力'!$D$56</f>
        <v>0.15104999999999999</v>
      </c>
      <c r="AH75" s="219">
        <f>'1.入力'!$D$56</f>
        <v>0.15104999999999999</v>
      </c>
      <c r="AI75" s="219">
        <f>'1.入力'!$D$56</f>
        <v>0.15104999999999999</v>
      </c>
      <c r="AJ75" s="219">
        <f>'1.入力'!$D$56</f>
        <v>0.15104999999999999</v>
      </c>
      <c r="AK75" s="219">
        <f>'1.入力'!$D$56</f>
        <v>0.15104999999999999</v>
      </c>
      <c r="AL75" s="219">
        <f>'1.入力'!$D$56</f>
        <v>0.15104999999999999</v>
      </c>
      <c r="AM75" s="219">
        <f>'1.入力'!$D$56</f>
        <v>0.15104999999999999</v>
      </c>
      <c r="AN75" s="251">
        <f>'1.入力'!$D$56</f>
        <v>0.15104999999999999</v>
      </c>
    </row>
    <row r="76" spans="2:40" ht="13.5" customHeight="1" x14ac:dyDescent="0.15">
      <c r="B76" s="30"/>
      <c r="C76" s="97" t="s">
        <v>106</v>
      </c>
      <c r="D76" s="95"/>
      <c r="E76" s="225" t="s">
        <v>34</v>
      </c>
      <c r="F76" s="218">
        <f>'1.入力'!$D$57</f>
        <v>0</v>
      </c>
      <c r="G76" s="218">
        <f>'1.入力'!$D$57</f>
        <v>0</v>
      </c>
      <c r="H76" s="218">
        <f>'1.入力'!$D$57</f>
        <v>0</v>
      </c>
      <c r="I76" s="218">
        <f>'1.入力'!$D$57</f>
        <v>0</v>
      </c>
      <c r="J76" s="218">
        <f>'1.入力'!$D$57</f>
        <v>0</v>
      </c>
      <c r="K76" s="218">
        <f>'1.入力'!$D$57</f>
        <v>0</v>
      </c>
      <c r="L76" s="218">
        <f>'1.入力'!$D$57</f>
        <v>0</v>
      </c>
      <c r="M76" s="218">
        <f>'1.入力'!$D$57</f>
        <v>0</v>
      </c>
      <c r="N76" s="218">
        <f>'1.入力'!$D$57</f>
        <v>0</v>
      </c>
      <c r="O76" s="218">
        <f>'1.入力'!$D$57</f>
        <v>0</v>
      </c>
      <c r="P76" s="218">
        <f>'1.入力'!$D$57</f>
        <v>0</v>
      </c>
      <c r="Q76" s="218">
        <f>'1.入力'!$D$57</f>
        <v>0</v>
      </c>
      <c r="R76" s="218">
        <f>'1.入力'!$D$57</f>
        <v>0</v>
      </c>
      <c r="S76" s="218">
        <f>'1.入力'!$D$57</f>
        <v>0</v>
      </c>
      <c r="T76" s="218">
        <f>'1.入力'!$D$57</f>
        <v>0</v>
      </c>
      <c r="U76" s="218">
        <f>'1.入力'!$D$57</f>
        <v>0</v>
      </c>
      <c r="V76" s="218">
        <f>'1.入力'!$D$57</f>
        <v>0</v>
      </c>
      <c r="W76" s="218">
        <f>'1.入力'!$D$57</f>
        <v>0</v>
      </c>
      <c r="X76" s="218">
        <f>'1.入力'!$D$57</f>
        <v>0</v>
      </c>
      <c r="Y76" s="218">
        <f>'1.入力'!$D$57</f>
        <v>0</v>
      </c>
      <c r="Z76" s="218">
        <f>'1.入力'!$D$57</f>
        <v>0</v>
      </c>
      <c r="AA76" s="218">
        <f>'1.入力'!$D$57</f>
        <v>0</v>
      </c>
      <c r="AB76" s="218">
        <f>'1.入力'!$D$57</f>
        <v>0</v>
      </c>
      <c r="AC76" s="218">
        <f>'1.入力'!$D$57</f>
        <v>0</v>
      </c>
      <c r="AD76" s="218">
        <f>'1.入力'!$D$57</f>
        <v>0</v>
      </c>
      <c r="AE76" s="218">
        <f>'1.入力'!$D$57</f>
        <v>0</v>
      </c>
      <c r="AF76" s="218">
        <f>'1.入力'!$D$57</f>
        <v>0</v>
      </c>
      <c r="AG76" s="218">
        <f>'1.入力'!$D$57</f>
        <v>0</v>
      </c>
      <c r="AH76" s="218">
        <f>'1.入力'!$D$57</f>
        <v>0</v>
      </c>
      <c r="AI76" s="218">
        <f>'1.入力'!$D$57</f>
        <v>0</v>
      </c>
      <c r="AJ76" s="218">
        <f>'1.入力'!$D$57</f>
        <v>0</v>
      </c>
      <c r="AK76" s="218">
        <f>'1.入力'!$D$57</f>
        <v>0</v>
      </c>
      <c r="AL76" s="218">
        <f>'1.入力'!$D$57</f>
        <v>0</v>
      </c>
      <c r="AM76" s="218">
        <f>'1.入力'!$D$57</f>
        <v>0</v>
      </c>
      <c r="AN76" s="127">
        <f>'1.入力'!$D$57</f>
        <v>0</v>
      </c>
    </row>
    <row r="77" spans="2:40" ht="13.5" customHeight="1" x14ac:dyDescent="0.15">
      <c r="B77" s="30"/>
      <c r="C77" s="3" t="s">
        <v>98</v>
      </c>
      <c r="D77" s="22"/>
      <c r="E77" s="224" t="s">
        <v>34</v>
      </c>
      <c r="F77" s="4">
        <f t="shared" ref="F77:AN77" si="36">F30</f>
        <v>-66000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6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15">
        <f t="shared" si="36"/>
        <v>0</v>
      </c>
    </row>
    <row r="78" spans="2:40" ht="13.5" customHeight="1" x14ac:dyDescent="0.15">
      <c r="B78" s="30"/>
      <c r="C78" s="25" t="s">
        <v>99</v>
      </c>
      <c r="D78" s="32"/>
      <c r="E78" s="225" t="s">
        <v>34</v>
      </c>
      <c r="F78" s="140">
        <f t="shared" ref="F78:AN78" si="37">F46</f>
        <v>-910.8</v>
      </c>
      <c r="G78" s="140">
        <f t="shared" si="37"/>
        <v>-910.8</v>
      </c>
      <c r="H78" s="140">
        <f t="shared" si="37"/>
        <v>-910.8</v>
      </c>
      <c r="I78" s="140">
        <f t="shared" si="37"/>
        <v>-910.8</v>
      </c>
      <c r="J78" s="140">
        <f t="shared" si="37"/>
        <v>-910.8</v>
      </c>
      <c r="K78" s="140">
        <f t="shared" si="37"/>
        <v>-910.8</v>
      </c>
      <c r="L78" s="140">
        <f t="shared" si="37"/>
        <v>-910.8</v>
      </c>
      <c r="M78" s="140">
        <f t="shared" si="37"/>
        <v>-910.8</v>
      </c>
      <c r="N78" s="140">
        <f t="shared" si="37"/>
        <v>-910.8</v>
      </c>
      <c r="O78" s="140">
        <f t="shared" si="37"/>
        <v>-910.8</v>
      </c>
      <c r="P78" s="140">
        <f t="shared" si="37"/>
        <v>-910.8</v>
      </c>
      <c r="Q78" s="140">
        <f t="shared" si="37"/>
        <v>-910.8</v>
      </c>
      <c r="R78" s="140">
        <f t="shared" si="37"/>
        <v>-910.8</v>
      </c>
      <c r="S78" s="140">
        <f t="shared" si="37"/>
        <v>-910.8</v>
      </c>
      <c r="T78" s="140">
        <f t="shared" si="37"/>
        <v>-910.8</v>
      </c>
      <c r="U78" s="140">
        <f t="shared" si="37"/>
        <v>-910.8</v>
      </c>
      <c r="V78" s="140">
        <f t="shared" si="37"/>
        <v>-910.8</v>
      </c>
      <c r="W78" s="140">
        <f t="shared" si="37"/>
        <v>-910.8</v>
      </c>
      <c r="X78" s="140">
        <f t="shared" si="37"/>
        <v>-910.8</v>
      </c>
      <c r="Y78" s="140">
        <f t="shared" si="37"/>
        <v>-910.8</v>
      </c>
      <c r="Z78" s="140">
        <f t="shared" si="37"/>
        <v>-910.8</v>
      </c>
      <c r="AA78" s="140">
        <f t="shared" si="37"/>
        <v>-910.8</v>
      </c>
      <c r="AB78" s="140">
        <f t="shared" si="37"/>
        <v>0</v>
      </c>
      <c r="AC78" s="140">
        <f t="shared" si="37"/>
        <v>0</v>
      </c>
      <c r="AD78" s="140">
        <f t="shared" si="37"/>
        <v>0</v>
      </c>
      <c r="AE78" s="140">
        <f t="shared" si="37"/>
        <v>0</v>
      </c>
      <c r="AF78" s="140">
        <f t="shared" si="37"/>
        <v>0</v>
      </c>
      <c r="AG78" s="140">
        <f t="shared" si="37"/>
        <v>0</v>
      </c>
      <c r="AH78" s="140">
        <f t="shared" si="37"/>
        <v>0</v>
      </c>
      <c r="AI78" s="140">
        <f t="shared" si="37"/>
        <v>0</v>
      </c>
      <c r="AJ78" s="140">
        <f t="shared" si="37"/>
        <v>0</v>
      </c>
      <c r="AK78" s="140">
        <f t="shared" si="37"/>
        <v>0</v>
      </c>
      <c r="AL78" s="140">
        <f t="shared" si="37"/>
        <v>0</v>
      </c>
      <c r="AM78" s="140">
        <f t="shared" si="37"/>
        <v>0</v>
      </c>
      <c r="AN78" s="106">
        <f t="shared" si="37"/>
        <v>0</v>
      </c>
    </row>
    <row r="79" spans="2:40" ht="13.5" customHeight="1" x14ac:dyDescent="0.15">
      <c r="B79" s="30"/>
      <c r="C79" s="7" t="s">
        <v>107</v>
      </c>
      <c r="D79" s="223"/>
      <c r="E79" s="225" t="s">
        <v>34</v>
      </c>
      <c r="F79" s="140">
        <f t="shared" ref="F79:AN79" si="38">IF(F74+F78&gt;0,F74+F78,0)</f>
        <v>0</v>
      </c>
      <c r="G79" s="140">
        <f t="shared" si="38"/>
        <v>0</v>
      </c>
      <c r="H79" s="140">
        <f t="shared" si="38"/>
        <v>0</v>
      </c>
      <c r="I79" s="140">
        <f t="shared" si="38"/>
        <v>0</v>
      </c>
      <c r="J79" s="140">
        <f t="shared" si="38"/>
        <v>0</v>
      </c>
      <c r="K79" s="140">
        <f t="shared" si="38"/>
        <v>0</v>
      </c>
      <c r="L79" s="140">
        <f t="shared" si="38"/>
        <v>0</v>
      </c>
      <c r="M79" s="140">
        <f t="shared" si="38"/>
        <v>0</v>
      </c>
      <c r="N79" s="140">
        <f t="shared" si="38"/>
        <v>0</v>
      </c>
      <c r="O79" s="140">
        <f t="shared" si="38"/>
        <v>0</v>
      </c>
      <c r="P79" s="140">
        <f t="shared" si="38"/>
        <v>0</v>
      </c>
      <c r="Q79" s="140">
        <f t="shared" si="38"/>
        <v>0</v>
      </c>
      <c r="R79" s="140">
        <f t="shared" si="38"/>
        <v>0</v>
      </c>
      <c r="S79" s="140">
        <f t="shared" si="38"/>
        <v>0</v>
      </c>
      <c r="T79" s="140">
        <f t="shared" si="38"/>
        <v>0</v>
      </c>
      <c r="U79" s="140">
        <f t="shared" si="38"/>
        <v>0</v>
      </c>
      <c r="V79" s="140">
        <f t="shared" si="38"/>
        <v>0</v>
      </c>
      <c r="W79" s="140">
        <f t="shared" si="38"/>
        <v>0</v>
      </c>
      <c r="X79" s="140">
        <f t="shared" si="38"/>
        <v>0</v>
      </c>
      <c r="Y79" s="140">
        <f t="shared" si="38"/>
        <v>0</v>
      </c>
      <c r="Z79" s="140">
        <f t="shared" si="38"/>
        <v>0</v>
      </c>
      <c r="AA79" s="140">
        <f t="shared" si="38"/>
        <v>0</v>
      </c>
      <c r="AB79" s="140">
        <f t="shared" si="38"/>
        <v>0</v>
      </c>
      <c r="AC79" s="140">
        <f t="shared" si="38"/>
        <v>0</v>
      </c>
      <c r="AD79" s="140">
        <f t="shared" si="38"/>
        <v>0</v>
      </c>
      <c r="AE79" s="140">
        <f t="shared" si="38"/>
        <v>0</v>
      </c>
      <c r="AF79" s="140">
        <f t="shared" si="38"/>
        <v>0</v>
      </c>
      <c r="AG79" s="140">
        <f t="shared" si="38"/>
        <v>0</v>
      </c>
      <c r="AH79" s="140">
        <f t="shared" si="38"/>
        <v>0</v>
      </c>
      <c r="AI79" s="140">
        <f t="shared" si="38"/>
        <v>0</v>
      </c>
      <c r="AJ79" s="140">
        <f t="shared" si="38"/>
        <v>0</v>
      </c>
      <c r="AK79" s="140">
        <f t="shared" si="38"/>
        <v>0</v>
      </c>
      <c r="AL79" s="140">
        <f t="shared" si="38"/>
        <v>0</v>
      </c>
      <c r="AM79" s="140">
        <f t="shared" si="38"/>
        <v>0</v>
      </c>
      <c r="AN79" s="106">
        <f t="shared" si="38"/>
        <v>0</v>
      </c>
    </row>
    <row r="80" spans="2:40" ht="13.5" customHeight="1" x14ac:dyDescent="0.15">
      <c r="B80" s="30"/>
      <c r="C80" s="97" t="s">
        <v>108</v>
      </c>
      <c r="D80" s="32"/>
      <c r="E80" s="94" t="s">
        <v>34</v>
      </c>
      <c r="F80" s="141">
        <f>VLOOKUP('2.試算結果'!F79,☆引数☆!$P$6:$R$12,2,TRUE)</f>
        <v>0.15104999999999999</v>
      </c>
      <c r="G80" s="141">
        <f>VLOOKUP('2.試算結果'!G79,☆引数☆!$P$6:$R$12,2,TRUE)</f>
        <v>0.15104999999999999</v>
      </c>
      <c r="H80" s="141">
        <f>VLOOKUP('2.試算結果'!H79,☆引数☆!$P$6:$R$12,2,TRUE)</f>
        <v>0.15104999999999999</v>
      </c>
      <c r="I80" s="141">
        <f>VLOOKUP('2.試算結果'!I79,☆引数☆!$P$6:$R$12,2,TRUE)</f>
        <v>0.15104999999999999</v>
      </c>
      <c r="J80" s="141">
        <f>VLOOKUP('2.試算結果'!J79,☆引数☆!$P$6:$R$12,2,TRUE)</f>
        <v>0.15104999999999999</v>
      </c>
      <c r="K80" s="141">
        <f>VLOOKUP('2.試算結果'!K79,☆引数☆!$P$6:$R$12,2,TRUE)</f>
        <v>0.15104999999999999</v>
      </c>
      <c r="L80" s="141">
        <f>VLOOKUP('2.試算結果'!L79,☆引数☆!$P$6:$R$12,2,TRUE)</f>
        <v>0.15104999999999999</v>
      </c>
      <c r="M80" s="141">
        <f>VLOOKUP('2.試算結果'!M79,☆引数☆!$P$6:$R$12,2,TRUE)</f>
        <v>0.15104999999999999</v>
      </c>
      <c r="N80" s="141">
        <f>VLOOKUP('2.試算結果'!N79,☆引数☆!$P$6:$R$12,2,TRUE)</f>
        <v>0.15104999999999999</v>
      </c>
      <c r="O80" s="141">
        <f>VLOOKUP('2.試算結果'!O79,☆引数☆!$P$6:$R$12,2,TRUE)</f>
        <v>0.15104999999999999</v>
      </c>
      <c r="P80" s="141">
        <f>VLOOKUP('2.試算結果'!P79,☆引数☆!$P$6:$R$12,2,TRUE)</f>
        <v>0.15104999999999999</v>
      </c>
      <c r="Q80" s="141">
        <f>VLOOKUP('2.試算結果'!Q79,☆引数☆!$P$6:$R$12,2,TRUE)</f>
        <v>0.15104999999999999</v>
      </c>
      <c r="R80" s="141">
        <f>VLOOKUP('2.試算結果'!R79,☆引数☆!$P$6:$R$12,2,TRUE)</f>
        <v>0.15104999999999999</v>
      </c>
      <c r="S80" s="141">
        <f>VLOOKUP('2.試算結果'!S79,☆引数☆!$P$6:$R$12,2,TRUE)</f>
        <v>0.15104999999999999</v>
      </c>
      <c r="T80" s="141">
        <f>VLOOKUP('2.試算結果'!T79,☆引数☆!$P$6:$R$12,2,TRUE)</f>
        <v>0.15104999999999999</v>
      </c>
      <c r="U80" s="141">
        <f>VLOOKUP('2.試算結果'!U79,☆引数☆!$P$6:$R$12,2,TRUE)</f>
        <v>0.15104999999999999</v>
      </c>
      <c r="V80" s="141">
        <f>VLOOKUP('2.試算結果'!V79,☆引数☆!$P$6:$R$12,2,TRUE)</f>
        <v>0.15104999999999999</v>
      </c>
      <c r="W80" s="141">
        <f>VLOOKUP('2.試算結果'!W79,☆引数☆!$P$6:$R$12,2,TRUE)</f>
        <v>0.15104999999999999</v>
      </c>
      <c r="X80" s="141">
        <f>VLOOKUP('2.試算結果'!X79,☆引数☆!$P$6:$R$12,2,TRUE)</f>
        <v>0.15104999999999999</v>
      </c>
      <c r="Y80" s="141">
        <f>VLOOKUP('2.試算結果'!Y79,☆引数☆!$P$6:$R$12,2,TRUE)</f>
        <v>0.15104999999999999</v>
      </c>
      <c r="Z80" s="141">
        <f>VLOOKUP('2.試算結果'!Z79,☆引数☆!$P$6:$R$12,2,TRUE)</f>
        <v>0.15104999999999999</v>
      </c>
      <c r="AA80" s="141">
        <f>VLOOKUP('2.試算結果'!AA79,☆引数☆!$P$6:$R$12,2,TRUE)</f>
        <v>0.15104999999999999</v>
      </c>
      <c r="AB80" s="141">
        <f>VLOOKUP('2.試算結果'!AB79,☆引数☆!$P$6:$R$12,2,TRUE)</f>
        <v>0.15104999999999999</v>
      </c>
      <c r="AC80" s="141">
        <f>VLOOKUP('2.試算結果'!AC79,☆引数☆!$P$6:$R$12,2,TRUE)</f>
        <v>0.15104999999999999</v>
      </c>
      <c r="AD80" s="141">
        <f>VLOOKUP('2.試算結果'!AD79,☆引数☆!$P$6:$R$12,2,TRUE)</f>
        <v>0.15104999999999999</v>
      </c>
      <c r="AE80" s="141">
        <f>VLOOKUP('2.試算結果'!AE79,☆引数☆!$P$6:$R$12,2,TRUE)</f>
        <v>0.15104999999999999</v>
      </c>
      <c r="AF80" s="141">
        <f>VLOOKUP('2.試算結果'!AF79,☆引数☆!$P$6:$R$12,2,TRUE)</f>
        <v>0.15104999999999999</v>
      </c>
      <c r="AG80" s="141">
        <f>VLOOKUP('2.試算結果'!AG79,☆引数☆!$P$6:$R$12,2,TRUE)</f>
        <v>0.15104999999999999</v>
      </c>
      <c r="AH80" s="141">
        <f>VLOOKUP('2.試算結果'!AH79,☆引数☆!$P$6:$R$12,2,TRUE)</f>
        <v>0.15104999999999999</v>
      </c>
      <c r="AI80" s="141">
        <f>VLOOKUP('2.試算結果'!AI79,☆引数☆!$P$6:$R$12,2,TRUE)</f>
        <v>0.15104999999999999</v>
      </c>
      <c r="AJ80" s="141">
        <f>VLOOKUP('2.試算結果'!AJ79,☆引数☆!$P$6:$R$12,2,TRUE)</f>
        <v>0.15104999999999999</v>
      </c>
      <c r="AK80" s="141">
        <f>VLOOKUP('2.試算結果'!AK79,☆引数☆!$P$6:$R$12,2,TRUE)</f>
        <v>0.15104999999999999</v>
      </c>
      <c r="AL80" s="141">
        <f>VLOOKUP('2.試算結果'!AL79,☆引数☆!$P$6:$R$12,2,TRUE)</f>
        <v>0.15104999999999999</v>
      </c>
      <c r="AM80" s="141">
        <f>VLOOKUP('2.試算結果'!AM79,☆引数☆!$P$6:$R$12,2,TRUE)</f>
        <v>0.15104999999999999</v>
      </c>
      <c r="AN80" s="150">
        <f>VLOOKUP('2.試算結果'!AN79,☆引数☆!$P$6:$R$12,2,TRUE)</f>
        <v>0.15104999999999999</v>
      </c>
    </row>
    <row r="81" spans="2:40" ht="13.5" customHeight="1" x14ac:dyDescent="0.15">
      <c r="B81" s="30"/>
      <c r="C81" s="3" t="s">
        <v>110</v>
      </c>
      <c r="D81" s="22"/>
      <c r="E81" s="26" t="s">
        <v>34</v>
      </c>
      <c r="F81" s="4">
        <f>VLOOKUP(F79,☆引数☆!$P$6:$R$12,3,TRUE)</f>
        <v>0</v>
      </c>
      <c r="G81" s="8">
        <f>VLOOKUP(G79,☆引数☆!$P$6:$R$12,3,TRUE)</f>
        <v>0</v>
      </c>
      <c r="H81" s="4">
        <f>VLOOKUP(H79,☆引数☆!$P$6:$R$12,3,TRUE)</f>
        <v>0</v>
      </c>
      <c r="I81" s="4">
        <f>VLOOKUP(I79,☆引数☆!$P$6:$R$12,3,TRUE)</f>
        <v>0</v>
      </c>
      <c r="J81" s="4">
        <f>VLOOKUP(J79,☆引数☆!$P$6:$R$12,3,TRUE)</f>
        <v>0</v>
      </c>
      <c r="K81" s="4">
        <f>VLOOKUP(K79,☆引数☆!$P$6:$R$12,3,TRUE)</f>
        <v>0</v>
      </c>
      <c r="L81" s="4">
        <f>VLOOKUP(L79,☆引数☆!$P$6:$R$12,3,TRUE)</f>
        <v>0</v>
      </c>
      <c r="M81" s="4">
        <f>VLOOKUP(M79,☆引数☆!$P$6:$R$12,3,TRUE)</f>
        <v>0</v>
      </c>
      <c r="N81" s="4">
        <f>VLOOKUP(N79,☆引数☆!$P$6:$R$12,3,TRUE)</f>
        <v>0</v>
      </c>
      <c r="O81" s="4">
        <f>VLOOKUP(O79,☆引数☆!$P$6:$R$12,3,TRUE)</f>
        <v>0</v>
      </c>
      <c r="P81" s="4">
        <f>VLOOKUP(P79,☆引数☆!$P$6:$R$12,3,TRUE)</f>
        <v>0</v>
      </c>
      <c r="Q81" s="4">
        <f>VLOOKUP(Q79,☆引数☆!$P$6:$R$12,3,TRUE)</f>
        <v>0</v>
      </c>
      <c r="R81" s="4">
        <f>VLOOKUP(R79,☆引数☆!$P$6:$R$12,3,TRUE)</f>
        <v>0</v>
      </c>
      <c r="S81" s="4">
        <f>VLOOKUP(S79,☆引数☆!$P$6:$R$12,3,TRUE)</f>
        <v>0</v>
      </c>
      <c r="T81" s="4">
        <f>VLOOKUP(T79,☆引数☆!$P$6:$R$12,3,TRUE)</f>
        <v>0</v>
      </c>
      <c r="U81" s="4">
        <f>VLOOKUP(U79,☆引数☆!$P$6:$R$12,3,TRUE)</f>
        <v>0</v>
      </c>
      <c r="V81" s="4">
        <f>VLOOKUP(V79,☆引数☆!$P$6:$R$12,3,TRUE)</f>
        <v>0</v>
      </c>
      <c r="W81" s="4">
        <f>VLOOKUP(W79,☆引数☆!$P$6:$R$12,3,TRUE)</f>
        <v>0</v>
      </c>
      <c r="X81" s="4">
        <f>VLOOKUP(X79,☆引数☆!$P$6:$R$12,3,TRUE)</f>
        <v>0</v>
      </c>
      <c r="Y81" s="4">
        <f>VLOOKUP(Y79,☆引数☆!$P$6:$R$12,3,TRUE)</f>
        <v>0</v>
      </c>
      <c r="Z81" s="4">
        <f>VLOOKUP(Z79,☆引数☆!$P$6:$R$12,3,TRUE)</f>
        <v>0</v>
      </c>
      <c r="AA81" s="4">
        <f>VLOOKUP(AA79,☆引数☆!$P$6:$R$12,3,TRUE)</f>
        <v>0</v>
      </c>
      <c r="AB81" s="4">
        <f>VLOOKUP(AB79,☆引数☆!$P$6:$R$12,3,TRUE)</f>
        <v>0</v>
      </c>
      <c r="AC81" s="4">
        <f>VLOOKUP(AC79,☆引数☆!$P$6:$R$12,3,TRUE)</f>
        <v>0</v>
      </c>
      <c r="AD81" s="4">
        <f>VLOOKUP(AD79,☆引数☆!$P$6:$R$12,3,TRUE)</f>
        <v>0</v>
      </c>
      <c r="AE81" s="4">
        <f>VLOOKUP(AE79,☆引数☆!$P$6:$R$12,3,TRUE)</f>
        <v>0</v>
      </c>
      <c r="AF81" s="4">
        <f>VLOOKUP(AF79,☆引数☆!$P$6:$R$12,3,TRUE)</f>
        <v>0</v>
      </c>
      <c r="AG81" s="4">
        <f>VLOOKUP(AG79,☆引数☆!$P$6:$R$12,3,TRUE)</f>
        <v>0</v>
      </c>
      <c r="AH81" s="4">
        <f>VLOOKUP(AH79,☆引数☆!$P$6:$R$12,3,TRUE)</f>
        <v>0</v>
      </c>
      <c r="AI81" s="4">
        <f>VLOOKUP(AI79,☆引数☆!$P$6:$R$12,3,TRUE)</f>
        <v>0</v>
      </c>
      <c r="AJ81" s="4">
        <f>VLOOKUP(AJ79,☆引数☆!$P$6:$R$12,3,TRUE)</f>
        <v>0</v>
      </c>
      <c r="AK81" s="4">
        <f>VLOOKUP(AK79,☆引数☆!$P$6:$R$12,3,TRUE)</f>
        <v>0</v>
      </c>
      <c r="AL81" s="4">
        <f>VLOOKUP(AL79,☆引数☆!$P$6:$R$12,3,TRUE)</f>
        <v>0</v>
      </c>
      <c r="AM81" s="4">
        <f>VLOOKUP(AM79,☆引数☆!$P$6:$R$12,3,TRUE)</f>
        <v>0</v>
      </c>
      <c r="AN81" s="15">
        <f>VLOOKUP(AN79,☆引数☆!$P$6:$R$12,3,TRUE)</f>
        <v>0</v>
      </c>
    </row>
    <row r="82" spans="2:40" ht="13.5" customHeight="1" x14ac:dyDescent="0.15">
      <c r="B82" s="30"/>
      <c r="C82" s="25" t="s">
        <v>109</v>
      </c>
      <c r="D82" s="32"/>
      <c r="E82" s="94" t="s">
        <v>34</v>
      </c>
      <c r="F82" s="140">
        <f t="shared" ref="F82:AN82" si="39">F79*F80-F81</f>
        <v>0</v>
      </c>
      <c r="G82" s="93">
        <f t="shared" si="39"/>
        <v>0</v>
      </c>
      <c r="H82" s="140">
        <f t="shared" si="39"/>
        <v>0</v>
      </c>
      <c r="I82" s="140">
        <f t="shared" si="39"/>
        <v>0</v>
      </c>
      <c r="J82" s="140">
        <f t="shared" si="39"/>
        <v>0</v>
      </c>
      <c r="K82" s="140">
        <f t="shared" si="39"/>
        <v>0</v>
      </c>
      <c r="L82" s="140">
        <f t="shared" si="39"/>
        <v>0</v>
      </c>
      <c r="M82" s="140">
        <f t="shared" si="39"/>
        <v>0</v>
      </c>
      <c r="N82" s="140">
        <f t="shared" si="39"/>
        <v>0</v>
      </c>
      <c r="O82" s="140">
        <f t="shared" si="39"/>
        <v>0</v>
      </c>
      <c r="P82" s="140">
        <f t="shared" si="39"/>
        <v>0</v>
      </c>
      <c r="Q82" s="140">
        <f t="shared" si="39"/>
        <v>0</v>
      </c>
      <c r="R82" s="140">
        <f t="shared" si="39"/>
        <v>0</v>
      </c>
      <c r="S82" s="140">
        <f t="shared" si="39"/>
        <v>0</v>
      </c>
      <c r="T82" s="140">
        <f t="shared" si="39"/>
        <v>0</v>
      </c>
      <c r="U82" s="140">
        <f t="shared" si="39"/>
        <v>0</v>
      </c>
      <c r="V82" s="140">
        <f t="shared" si="39"/>
        <v>0</v>
      </c>
      <c r="W82" s="140">
        <f t="shared" si="39"/>
        <v>0</v>
      </c>
      <c r="X82" s="140">
        <f t="shared" si="39"/>
        <v>0</v>
      </c>
      <c r="Y82" s="140">
        <f t="shared" si="39"/>
        <v>0</v>
      </c>
      <c r="Z82" s="140">
        <f t="shared" si="39"/>
        <v>0</v>
      </c>
      <c r="AA82" s="140">
        <f t="shared" si="39"/>
        <v>0</v>
      </c>
      <c r="AB82" s="140">
        <f t="shared" si="39"/>
        <v>0</v>
      </c>
      <c r="AC82" s="140">
        <f t="shared" si="39"/>
        <v>0</v>
      </c>
      <c r="AD82" s="140">
        <f t="shared" si="39"/>
        <v>0</v>
      </c>
      <c r="AE82" s="140">
        <f t="shared" si="39"/>
        <v>0</v>
      </c>
      <c r="AF82" s="140">
        <f t="shared" si="39"/>
        <v>0</v>
      </c>
      <c r="AG82" s="140">
        <f t="shared" si="39"/>
        <v>0</v>
      </c>
      <c r="AH82" s="140">
        <f t="shared" si="39"/>
        <v>0</v>
      </c>
      <c r="AI82" s="140">
        <f t="shared" si="39"/>
        <v>0</v>
      </c>
      <c r="AJ82" s="140">
        <f t="shared" si="39"/>
        <v>0</v>
      </c>
      <c r="AK82" s="140">
        <f t="shared" si="39"/>
        <v>0</v>
      </c>
      <c r="AL82" s="140">
        <f t="shared" si="39"/>
        <v>0</v>
      </c>
      <c r="AM82" s="140">
        <f t="shared" si="39"/>
        <v>0</v>
      </c>
      <c r="AN82" s="106">
        <f t="shared" si="39"/>
        <v>0</v>
      </c>
    </row>
    <row r="83" spans="2:40" ht="13.5" customHeight="1" thickBot="1" x14ac:dyDescent="0.2">
      <c r="B83" s="14"/>
      <c r="C83" s="77" t="s">
        <v>111</v>
      </c>
      <c r="D83" s="162"/>
      <c r="E83" s="103" t="s">
        <v>34</v>
      </c>
      <c r="F83" s="163">
        <f>F82-'1.入力'!$D$43</f>
        <v>0</v>
      </c>
      <c r="G83" s="163">
        <f>G82-'1.入力'!$D$43</f>
        <v>0</v>
      </c>
      <c r="H83" s="163">
        <f>H82-'1.入力'!$D$43</f>
        <v>0</v>
      </c>
      <c r="I83" s="163">
        <f>I82-'1.入力'!$D$43</f>
        <v>0</v>
      </c>
      <c r="J83" s="163">
        <f>J82-'1.入力'!$D$43</f>
        <v>0</v>
      </c>
      <c r="K83" s="163">
        <f>K82-'1.入力'!$D$43</f>
        <v>0</v>
      </c>
      <c r="L83" s="163">
        <f>L82-'1.入力'!$D$43</f>
        <v>0</v>
      </c>
      <c r="M83" s="163">
        <f>M82-'1.入力'!$D$43</f>
        <v>0</v>
      </c>
      <c r="N83" s="163">
        <f>N82-'1.入力'!$D$43</f>
        <v>0</v>
      </c>
      <c r="O83" s="163">
        <f>O82-'1.入力'!$D$43</f>
        <v>0</v>
      </c>
      <c r="P83" s="163">
        <f>P82-'1.入力'!$D$43</f>
        <v>0</v>
      </c>
      <c r="Q83" s="163">
        <f>Q82-'1.入力'!$D$43</f>
        <v>0</v>
      </c>
      <c r="R83" s="163">
        <f>R82-'1.入力'!$D$43</f>
        <v>0</v>
      </c>
      <c r="S83" s="163">
        <f>S82-'1.入力'!$D$43</f>
        <v>0</v>
      </c>
      <c r="T83" s="163">
        <f>T82-'1.入力'!$D$43</f>
        <v>0</v>
      </c>
      <c r="U83" s="163">
        <f>U82-'1.入力'!$D$43</f>
        <v>0</v>
      </c>
      <c r="V83" s="163">
        <f>V82-'1.入力'!$D$43</f>
        <v>0</v>
      </c>
      <c r="W83" s="163">
        <f>W82-'1.入力'!$D$43</f>
        <v>0</v>
      </c>
      <c r="X83" s="163">
        <f>X82-'1.入力'!$D$43</f>
        <v>0</v>
      </c>
      <c r="Y83" s="163">
        <f>Y82-'1.入力'!$D$43</f>
        <v>0</v>
      </c>
      <c r="Z83" s="163">
        <f>Z82-'1.入力'!$D$43</f>
        <v>0</v>
      </c>
      <c r="AA83" s="163">
        <f>AA82-'1.入力'!$D$43</f>
        <v>0</v>
      </c>
      <c r="AB83" s="163">
        <f>AB82-'1.入力'!$D$43</f>
        <v>0</v>
      </c>
      <c r="AC83" s="163">
        <f>AC82-'1.入力'!$D$43</f>
        <v>0</v>
      </c>
      <c r="AD83" s="163">
        <f>AD82-'1.入力'!$D$43</f>
        <v>0</v>
      </c>
      <c r="AE83" s="163">
        <f>AE82-'1.入力'!$D$43</f>
        <v>0</v>
      </c>
      <c r="AF83" s="163">
        <f>AF82-'1.入力'!$D$43</f>
        <v>0</v>
      </c>
      <c r="AG83" s="163">
        <f>AG82-'1.入力'!$D$43</f>
        <v>0</v>
      </c>
      <c r="AH83" s="163">
        <f>AH82-'1.入力'!$D$43</f>
        <v>0</v>
      </c>
      <c r="AI83" s="163">
        <f>AI82-'1.入力'!$D$43</f>
        <v>0</v>
      </c>
      <c r="AJ83" s="163">
        <f>AJ82-'1.入力'!$D$43</f>
        <v>0</v>
      </c>
      <c r="AK83" s="163">
        <f>AK82-'1.入力'!$D$43</f>
        <v>0</v>
      </c>
      <c r="AL83" s="163">
        <f>AL82-'1.入力'!$D$43</f>
        <v>0</v>
      </c>
      <c r="AM83" s="163">
        <f>AM82-'1.入力'!$D$43</f>
        <v>0</v>
      </c>
      <c r="AN83" s="108">
        <f>AN82-'1.入力'!$D$43</f>
        <v>0</v>
      </c>
    </row>
    <row r="84" spans="2:40" ht="13.5" customHeight="1" thickTop="1" x14ac:dyDescent="0.15">
      <c r="B84" s="14"/>
      <c r="C84" s="146" t="s">
        <v>103</v>
      </c>
      <c r="D84" s="147"/>
      <c r="E84" s="148" t="s">
        <v>34</v>
      </c>
      <c r="F84" s="145">
        <f t="shared" ref="F84:AN84" si="40">F77-F83</f>
        <v>-66000</v>
      </c>
      <c r="G84" s="145">
        <f t="shared" si="40"/>
        <v>0</v>
      </c>
      <c r="H84" s="145">
        <f t="shared" si="40"/>
        <v>0</v>
      </c>
      <c r="I84" s="145">
        <f t="shared" si="40"/>
        <v>0</v>
      </c>
      <c r="J84" s="145">
        <f t="shared" si="40"/>
        <v>0</v>
      </c>
      <c r="K84" s="145">
        <f t="shared" si="40"/>
        <v>0</v>
      </c>
      <c r="L84" s="145">
        <f t="shared" si="40"/>
        <v>0</v>
      </c>
      <c r="M84" s="145">
        <f t="shared" si="40"/>
        <v>0</v>
      </c>
      <c r="N84" s="145">
        <f t="shared" si="40"/>
        <v>0</v>
      </c>
      <c r="O84" s="145">
        <f t="shared" si="40"/>
        <v>0</v>
      </c>
      <c r="P84" s="145">
        <f t="shared" si="40"/>
        <v>0</v>
      </c>
      <c r="Q84" s="145">
        <f t="shared" si="40"/>
        <v>0</v>
      </c>
      <c r="R84" s="145">
        <f t="shared" si="40"/>
        <v>0</v>
      </c>
      <c r="S84" s="145">
        <f t="shared" si="40"/>
        <v>0</v>
      </c>
      <c r="T84" s="145">
        <f t="shared" si="40"/>
        <v>0</v>
      </c>
      <c r="U84" s="145">
        <f t="shared" si="40"/>
        <v>0</v>
      </c>
      <c r="V84" s="145">
        <f t="shared" si="40"/>
        <v>0</v>
      </c>
      <c r="W84" s="145">
        <f t="shared" si="40"/>
        <v>0</v>
      </c>
      <c r="X84" s="145">
        <f t="shared" si="40"/>
        <v>0</v>
      </c>
      <c r="Y84" s="145">
        <f t="shared" si="40"/>
        <v>0</v>
      </c>
      <c r="Z84" s="145">
        <f t="shared" si="40"/>
        <v>0</v>
      </c>
      <c r="AA84" s="145">
        <f t="shared" si="40"/>
        <v>0</v>
      </c>
      <c r="AB84" s="145">
        <f t="shared" si="40"/>
        <v>0</v>
      </c>
      <c r="AC84" s="145">
        <f t="shared" si="40"/>
        <v>0</v>
      </c>
      <c r="AD84" s="145">
        <f t="shared" si="40"/>
        <v>0</v>
      </c>
      <c r="AE84" s="145">
        <f t="shared" si="40"/>
        <v>0</v>
      </c>
      <c r="AF84" s="145">
        <f t="shared" si="40"/>
        <v>0</v>
      </c>
      <c r="AG84" s="145">
        <f t="shared" si="40"/>
        <v>0</v>
      </c>
      <c r="AH84" s="145">
        <f t="shared" si="40"/>
        <v>0</v>
      </c>
      <c r="AI84" s="145">
        <f t="shared" si="40"/>
        <v>0</v>
      </c>
      <c r="AJ84" s="145">
        <f t="shared" si="40"/>
        <v>0</v>
      </c>
      <c r="AK84" s="145">
        <f t="shared" si="40"/>
        <v>0</v>
      </c>
      <c r="AL84" s="145">
        <f t="shared" si="40"/>
        <v>0</v>
      </c>
      <c r="AM84" s="145">
        <f t="shared" si="40"/>
        <v>0</v>
      </c>
      <c r="AN84" s="151">
        <f t="shared" si="40"/>
        <v>0</v>
      </c>
    </row>
    <row r="85" spans="2:40" ht="13.5" customHeight="1" thickBot="1" x14ac:dyDescent="0.2">
      <c r="B85" s="17"/>
      <c r="C85" s="152" t="s">
        <v>104</v>
      </c>
      <c r="D85" s="153"/>
      <c r="E85" s="154" t="s">
        <v>34</v>
      </c>
      <c r="F85" s="155">
        <f>F84</f>
        <v>-66000</v>
      </c>
      <c r="G85" s="155">
        <f>F85+G84</f>
        <v>-66000</v>
      </c>
      <c r="H85" s="155">
        <f t="shared" ref="H85:AN85" si="41">G85+H84</f>
        <v>-66000</v>
      </c>
      <c r="I85" s="155">
        <f t="shared" si="41"/>
        <v>-66000</v>
      </c>
      <c r="J85" s="155">
        <f t="shared" si="41"/>
        <v>-66000</v>
      </c>
      <c r="K85" s="155">
        <f t="shared" si="41"/>
        <v>-66000</v>
      </c>
      <c r="L85" s="155">
        <f t="shared" si="41"/>
        <v>-66000</v>
      </c>
      <c r="M85" s="155">
        <f t="shared" si="41"/>
        <v>-66000</v>
      </c>
      <c r="N85" s="155">
        <f t="shared" si="41"/>
        <v>-66000</v>
      </c>
      <c r="O85" s="155">
        <f t="shared" si="41"/>
        <v>-66000</v>
      </c>
      <c r="P85" s="155">
        <f t="shared" si="41"/>
        <v>-66000</v>
      </c>
      <c r="Q85" s="155">
        <f t="shared" si="41"/>
        <v>-66000</v>
      </c>
      <c r="R85" s="155">
        <f t="shared" si="41"/>
        <v>-66000</v>
      </c>
      <c r="S85" s="155">
        <f t="shared" si="41"/>
        <v>-66000</v>
      </c>
      <c r="T85" s="155">
        <f t="shared" si="41"/>
        <v>-66000</v>
      </c>
      <c r="U85" s="155">
        <f t="shared" si="41"/>
        <v>-66000</v>
      </c>
      <c r="V85" s="155">
        <f t="shared" si="41"/>
        <v>-66000</v>
      </c>
      <c r="W85" s="155">
        <f t="shared" si="41"/>
        <v>-66000</v>
      </c>
      <c r="X85" s="155">
        <f t="shared" si="41"/>
        <v>-66000</v>
      </c>
      <c r="Y85" s="155">
        <f t="shared" si="41"/>
        <v>-66000</v>
      </c>
      <c r="Z85" s="155">
        <f t="shared" si="41"/>
        <v>-66000</v>
      </c>
      <c r="AA85" s="155">
        <f t="shared" si="41"/>
        <v>-66000</v>
      </c>
      <c r="AB85" s="155">
        <f t="shared" si="41"/>
        <v>-66000</v>
      </c>
      <c r="AC85" s="155">
        <f t="shared" si="41"/>
        <v>-66000</v>
      </c>
      <c r="AD85" s="155">
        <f t="shared" si="41"/>
        <v>-66000</v>
      </c>
      <c r="AE85" s="155">
        <f t="shared" si="41"/>
        <v>-66000</v>
      </c>
      <c r="AF85" s="155">
        <f t="shared" si="41"/>
        <v>-66000</v>
      </c>
      <c r="AG85" s="155">
        <f t="shared" si="41"/>
        <v>-66000</v>
      </c>
      <c r="AH85" s="155">
        <f t="shared" si="41"/>
        <v>-66000</v>
      </c>
      <c r="AI85" s="155">
        <f t="shared" si="41"/>
        <v>-66000</v>
      </c>
      <c r="AJ85" s="155">
        <f t="shared" si="41"/>
        <v>-66000</v>
      </c>
      <c r="AK85" s="155">
        <f t="shared" si="41"/>
        <v>-66000</v>
      </c>
      <c r="AL85" s="155">
        <f t="shared" si="41"/>
        <v>-66000</v>
      </c>
      <c r="AM85" s="155">
        <f t="shared" si="41"/>
        <v>-66000</v>
      </c>
      <c r="AN85" s="156">
        <f t="shared" si="41"/>
        <v>-66000</v>
      </c>
    </row>
    <row r="86" spans="2:40" ht="13.5" customHeight="1" x14ac:dyDescent="0.15">
      <c r="B86" s="10" t="s">
        <v>49</v>
      </c>
      <c r="C86" s="11"/>
      <c r="D86" s="11"/>
      <c r="E86" s="119" t="s">
        <v>34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3"/>
    </row>
    <row r="87" spans="2:40" ht="13.5" customHeight="1" x14ac:dyDescent="0.15">
      <c r="B87" s="30"/>
      <c r="C87" s="76" t="s">
        <v>114</v>
      </c>
      <c r="D87" s="120"/>
      <c r="E87" s="26" t="s">
        <v>34</v>
      </c>
      <c r="F87" s="121">
        <f t="shared" ref="F87:AN87" si="42">F58</f>
        <v>0</v>
      </c>
      <c r="G87" s="121">
        <f t="shared" si="42"/>
        <v>0</v>
      </c>
      <c r="H87" s="121">
        <f t="shared" si="42"/>
        <v>0</v>
      </c>
      <c r="I87" s="121">
        <f t="shared" si="42"/>
        <v>0</v>
      </c>
      <c r="J87" s="121">
        <f t="shared" si="42"/>
        <v>0</v>
      </c>
      <c r="K87" s="121">
        <f t="shared" si="42"/>
        <v>0</v>
      </c>
      <c r="L87" s="121">
        <f t="shared" si="42"/>
        <v>0</v>
      </c>
      <c r="M87" s="121">
        <f t="shared" si="42"/>
        <v>0</v>
      </c>
      <c r="N87" s="121">
        <f t="shared" si="42"/>
        <v>0</v>
      </c>
      <c r="O87" s="121">
        <f t="shared" si="42"/>
        <v>0</v>
      </c>
      <c r="P87" s="121">
        <f t="shared" si="42"/>
        <v>0</v>
      </c>
      <c r="Q87" s="121">
        <f t="shared" si="42"/>
        <v>0</v>
      </c>
      <c r="R87" s="121">
        <f t="shared" si="42"/>
        <v>0</v>
      </c>
      <c r="S87" s="121">
        <f t="shared" si="42"/>
        <v>0</v>
      </c>
      <c r="T87" s="121">
        <f t="shared" si="42"/>
        <v>0</v>
      </c>
      <c r="U87" s="121">
        <f t="shared" si="42"/>
        <v>0</v>
      </c>
      <c r="V87" s="121">
        <f t="shared" si="42"/>
        <v>0</v>
      </c>
      <c r="W87" s="121">
        <f t="shared" si="42"/>
        <v>0</v>
      </c>
      <c r="X87" s="121">
        <f t="shared" si="42"/>
        <v>0</v>
      </c>
      <c r="Y87" s="121">
        <f t="shared" si="42"/>
        <v>0</v>
      </c>
      <c r="Z87" s="121">
        <f t="shared" si="42"/>
        <v>0</v>
      </c>
      <c r="AA87" s="121">
        <f t="shared" si="42"/>
        <v>0</v>
      </c>
      <c r="AB87" s="121">
        <f t="shared" si="42"/>
        <v>0</v>
      </c>
      <c r="AC87" s="121">
        <f t="shared" si="42"/>
        <v>0</v>
      </c>
      <c r="AD87" s="121">
        <f t="shared" si="42"/>
        <v>0</v>
      </c>
      <c r="AE87" s="121">
        <f t="shared" si="42"/>
        <v>0</v>
      </c>
      <c r="AF87" s="121">
        <f t="shared" si="42"/>
        <v>0</v>
      </c>
      <c r="AG87" s="121">
        <f t="shared" si="42"/>
        <v>0</v>
      </c>
      <c r="AH87" s="121">
        <f t="shared" si="42"/>
        <v>0</v>
      </c>
      <c r="AI87" s="121">
        <f t="shared" si="42"/>
        <v>0</v>
      </c>
      <c r="AJ87" s="121">
        <f t="shared" si="42"/>
        <v>0</v>
      </c>
      <c r="AK87" s="121">
        <f t="shared" si="42"/>
        <v>0</v>
      </c>
      <c r="AL87" s="121">
        <f t="shared" si="42"/>
        <v>0</v>
      </c>
      <c r="AM87" s="121">
        <f t="shared" si="42"/>
        <v>0</v>
      </c>
      <c r="AN87" s="127">
        <f t="shared" si="42"/>
        <v>0</v>
      </c>
    </row>
    <row r="88" spans="2:40" ht="13.5" customHeight="1" x14ac:dyDescent="0.15">
      <c r="B88" s="30"/>
      <c r="C88" s="3" t="s">
        <v>115</v>
      </c>
      <c r="D88" s="22"/>
      <c r="E88" s="26" t="s">
        <v>34</v>
      </c>
      <c r="F88" s="8">
        <f t="shared" ref="F88:AN88" si="43">F67</f>
        <v>-65089.2</v>
      </c>
      <c r="G88" s="8">
        <f t="shared" si="43"/>
        <v>-64178.400000000001</v>
      </c>
      <c r="H88" s="8">
        <f t="shared" si="43"/>
        <v>-63267.600000000006</v>
      </c>
      <c r="I88" s="8">
        <f t="shared" si="43"/>
        <v>-62356.800000000003</v>
      </c>
      <c r="J88" s="8">
        <f t="shared" si="43"/>
        <v>-61446</v>
      </c>
      <c r="K88" s="8">
        <f t="shared" si="43"/>
        <v>-60535.200000000004</v>
      </c>
      <c r="L88" s="8">
        <f t="shared" si="43"/>
        <v>-59624.400000000009</v>
      </c>
      <c r="M88" s="8">
        <f t="shared" si="43"/>
        <v>-58713.600000000006</v>
      </c>
      <c r="N88" s="8">
        <f t="shared" si="43"/>
        <v>-57802.8</v>
      </c>
      <c r="O88" s="8">
        <f t="shared" si="43"/>
        <v>-56892.000000000007</v>
      </c>
      <c r="P88" s="8">
        <f t="shared" si="43"/>
        <v>-55981.200000000012</v>
      </c>
      <c r="Q88" s="8">
        <f t="shared" si="43"/>
        <v>-55070.400000000009</v>
      </c>
      <c r="R88" s="8">
        <f t="shared" si="43"/>
        <v>-54159.600000000006</v>
      </c>
      <c r="S88" s="8">
        <f t="shared" si="43"/>
        <v>-53248.80000000001</v>
      </c>
      <c r="T88" s="8">
        <f t="shared" si="43"/>
        <v>-52338.000000000007</v>
      </c>
      <c r="U88" s="8">
        <f t="shared" si="43"/>
        <v>-51427.200000000012</v>
      </c>
      <c r="V88" s="8">
        <f t="shared" si="43"/>
        <v>-50516.400000000009</v>
      </c>
      <c r="W88" s="8">
        <f t="shared" si="43"/>
        <v>-49605.600000000006</v>
      </c>
      <c r="X88" s="8">
        <f t="shared" si="43"/>
        <v>-48694.80000000001</v>
      </c>
      <c r="Y88" s="8">
        <f t="shared" si="43"/>
        <v>-47784.000000000007</v>
      </c>
      <c r="Z88" s="8">
        <f t="shared" si="43"/>
        <v>-46873.200000000004</v>
      </c>
      <c r="AA88" s="8">
        <f t="shared" si="43"/>
        <v>-46200</v>
      </c>
      <c r="AB88" s="8">
        <f t="shared" si="43"/>
        <v>-46200</v>
      </c>
      <c r="AC88" s="8">
        <f t="shared" si="43"/>
        <v>-46200</v>
      </c>
      <c r="AD88" s="8">
        <f t="shared" si="43"/>
        <v>-46200</v>
      </c>
      <c r="AE88" s="8">
        <f t="shared" si="43"/>
        <v>-46200</v>
      </c>
      <c r="AF88" s="8">
        <f t="shared" si="43"/>
        <v>-46200</v>
      </c>
      <c r="AG88" s="8">
        <f t="shared" si="43"/>
        <v>-46200</v>
      </c>
      <c r="AH88" s="8">
        <f t="shared" si="43"/>
        <v>-46200</v>
      </c>
      <c r="AI88" s="8">
        <f t="shared" si="43"/>
        <v>-46200</v>
      </c>
      <c r="AJ88" s="8">
        <f t="shared" si="43"/>
        <v>-46200</v>
      </c>
      <c r="AK88" s="8">
        <f t="shared" si="43"/>
        <v>-46200</v>
      </c>
      <c r="AL88" s="8">
        <f t="shared" si="43"/>
        <v>-46200</v>
      </c>
      <c r="AM88" s="8">
        <f t="shared" si="43"/>
        <v>-46200</v>
      </c>
      <c r="AN88" s="15">
        <f t="shared" si="43"/>
        <v>-46200</v>
      </c>
    </row>
    <row r="89" spans="2:40" ht="13.5" customHeight="1" x14ac:dyDescent="0.15">
      <c r="B89" s="30"/>
      <c r="C89" s="3" t="s">
        <v>50</v>
      </c>
      <c r="D89" s="22"/>
      <c r="E89" s="26" t="s">
        <v>34</v>
      </c>
      <c r="F89" s="149">
        <f t="shared" ref="F89:AN89" si="44">IF(F70&gt;5,20.315%,39.63%)</f>
        <v>0.39630000000000004</v>
      </c>
      <c r="G89" s="149">
        <f t="shared" si="44"/>
        <v>0.39630000000000004</v>
      </c>
      <c r="H89" s="149">
        <f t="shared" si="44"/>
        <v>0.39630000000000004</v>
      </c>
      <c r="I89" s="149">
        <f t="shared" si="44"/>
        <v>0.39630000000000004</v>
      </c>
      <c r="J89" s="149">
        <f t="shared" si="44"/>
        <v>0.39630000000000004</v>
      </c>
      <c r="K89" s="149">
        <f t="shared" si="44"/>
        <v>0.20315000000000003</v>
      </c>
      <c r="L89" s="149">
        <f t="shared" si="44"/>
        <v>0.20315000000000003</v>
      </c>
      <c r="M89" s="149">
        <f t="shared" si="44"/>
        <v>0.20315000000000003</v>
      </c>
      <c r="N89" s="149">
        <f t="shared" si="44"/>
        <v>0.20315000000000003</v>
      </c>
      <c r="O89" s="149">
        <f t="shared" si="44"/>
        <v>0.20315000000000003</v>
      </c>
      <c r="P89" s="149">
        <f t="shared" si="44"/>
        <v>0.20315000000000003</v>
      </c>
      <c r="Q89" s="149">
        <f t="shared" si="44"/>
        <v>0.20315000000000003</v>
      </c>
      <c r="R89" s="149">
        <f t="shared" si="44"/>
        <v>0.20315000000000003</v>
      </c>
      <c r="S89" s="149">
        <f t="shared" si="44"/>
        <v>0.20315000000000003</v>
      </c>
      <c r="T89" s="149">
        <f t="shared" si="44"/>
        <v>0.20315000000000003</v>
      </c>
      <c r="U89" s="149">
        <f t="shared" si="44"/>
        <v>0.20315000000000003</v>
      </c>
      <c r="V89" s="149">
        <f t="shared" si="44"/>
        <v>0.20315000000000003</v>
      </c>
      <c r="W89" s="149">
        <f t="shared" si="44"/>
        <v>0.20315000000000003</v>
      </c>
      <c r="X89" s="149">
        <f t="shared" si="44"/>
        <v>0.20315000000000003</v>
      </c>
      <c r="Y89" s="149">
        <f t="shared" si="44"/>
        <v>0.20315000000000003</v>
      </c>
      <c r="Z89" s="149">
        <f t="shared" si="44"/>
        <v>0.20315000000000003</v>
      </c>
      <c r="AA89" s="149">
        <f t="shared" si="44"/>
        <v>0.20315000000000003</v>
      </c>
      <c r="AB89" s="149">
        <f t="shared" si="44"/>
        <v>0.20315000000000003</v>
      </c>
      <c r="AC89" s="149">
        <f t="shared" si="44"/>
        <v>0.20315000000000003</v>
      </c>
      <c r="AD89" s="149">
        <f t="shared" si="44"/>
        <v>0.20315000000000003</v>
      </c>
      <c r="AE89" s="149">
        <f t="shared" si="44"/>
        <v>0.20315000000000003</v>
      </c>
      <c r="AF89" s="149">
        <f t="shared" si="44"/>
        <v>0.20315000000000003</v>
      </c>
      <c r="AG89" s="149">
        <f t="shared" si="44"/>
        <v>0.20315000000000003</v>
      </c>
      <c r="AH89" s="149">
        <f t="shared" si="44"/>
        <v>0.20315000000000003</v>
      </c>
      <c r="AI89" s="149">
        <f t="shared" si="44"/>
        <v>0.20315000000000003</v>
      </c>
      <c r="AJ89" s="149">
        <f t="shared" si="44"/>
        <v>0.20315000000000003</v>
      </c>
      <c r="AK89" s="149">
        <f t="shared" si="44"/>
        <v>0.20315000000000003</v>
      </c>
      <c r="AL89" s="149">
        <f t="shared" si="44"/>
        <v>0.20315000000000003</v>
      </c>
      <c r="AM89" s="149">
        <f t="shared" si="44"/>
        <v>0.20315000000000003</v>
      </c>
      <c r="AN89" s="157">
        <f t="shared" si="44"/>
        <v>0.20315000000000003</v>
      </c>
    </row>
    <row r="90" spans="2:40" ht="13.5" customHeight="1" thickBot="1" x14ac:dyDescent="0.2">
      <c r="B90" s="30"/>
      <c r="C90" s="3" t="s">
        <v>51</v>
      </c>
      <c r="D90" s="22"/>
      <c r="E90" s="26" t="s">
        <v>34</v>
      </c>
      <c r="F90" s="8">
        <f>IF(F88&gt;=0,F88*F89,0)</f>
        <v>0</v>
      </c>
      <c r="G90" s="8">
        <f t="shared" ref="G90:N90" si="45">IF(G88&gt;=0,G88*G89,0)</f>
        <v>0</v>
      </c>
      <c r="H90" s="8">
        <f t="shared" si="45"/>
        <v>0</v>
      </c>
      <c r="I90" s="8">
        <f t="shared" si="45"/>
        <v>0</v>
      </c>
      <c r="J90" s="8">
        <f t="shared" si="45"/>
        <v>0</v>
      </c>
      <c r="K90" s="8">
        <f t="shared" si="45"/>
        <v>0</v>
      </c>
      <c r="L90" s="8">
        <f t="shared" si="45"/>
        <v>0</v>
      </c>
      <c r="M90" s="8">
        <f t="shared" si="45"/>
        <v>0</v>
      </c>
      <c r="N90" s="8">
        <f t="shared" si="45"/>
        <v>0</v>
      </c>
      <c r="O90" s="8">
        <f t="shared" ref="O90:AN90" si="46">IF(O88&gt;=0,O88*O89,0)</f>
        <v>0</v>
      </c>
      <c r="P90" s="8">
        <f t="shared" si="46"/>
        <v>0</v>
      </c>
      <c r="Q90" s="8">
        <f t="shared" si="46"/>
        <v>0</v>
      </c>
      <c r="R90" s="8">
        <f t="shared" si="46"/>
        <v>0</v>
      </c>
      <c r="S90" s="8">
        <f t="shared" si="46"/>
        <v>0</v>
      </c>
      <c r="T90" s="8">
        <f t="shared" si="46"/>
        <v>0</v>
      </c>
      <c r="U90" s="8">
        <f t="shared" si="46"/>
        <v>0</v>
      </c>
      <c r="V90" s="8">
        <f t="shared" si="46"/>
        <v>0</v>
      </c>
      <c r="W90" s="8">
        <f t="shared" si="46"/>
        <v>0</v>
      </c>
      <c r="X90" s="8">
        <f t="shared" si="46"/>
        <v>0</v>
      </c>
      <c r="Y90" s="8">
        <f t="shared" si="46"/>
        <v>0</v>
      </c>
      <c r="Z90" s="8">
        <f t="shared" si="46"/>
        <v>0</v>
      </c>
      <c r="AA90" s="8">
        <f t="shared" si="46"/>
        <v>0</v>
      </c>
      <c r="AB90" s="8">
        <f t="shared" si="46"/>
        <v>0</v>
      </c>
      <c r="AC90" s="8">
        <f t="shared" si="46"/>
        <v>0</v>
      </c>
      <c r="AD90" s="8">
        <f t="shared" si="46"/>
        <v>0</v>
      </c>
      <c r="AE90" s="8">
        <f t="shared" si="46"/>
        <v>0</v>
      </c>
      <c r="AF90" s="8">
        <f t="shared" si="46"/>
        <v>0</v>
      </c>
      <c r="AG90" s="8">
        <f t="shared" si="46"/>
        <v>0</v>
      </c>
      <c r="AH90" s="8">
        <f t="shared" si="46"/>
        <v>0</v>
      </c>
      <c r="AI90" s="8">
        <f t="shared" si="46"/>
        <v>0</v>
      </c>
      <c r="AJ90" s="8">
        <f t="shared" si="46"/>
        <v>0</v>
      </c>
      <c r="AK90" s="8">
        <f t="shared" si="46"/>
        <v>0</v>
      </c>
      <c r="AL90" s="8">
        <f t="shared" si="46"/>
        <v>0</v>
      </c>
      <c r="AM90" s="8">
        <f t="shared" si="46"/>
        <v>0</v>
      </c>
      <c r="AN90" s="15">
        <f t="shared" si="46"/>
        <v>0</v>
      </c>
    </row>
    <row r="91" spans="2:40" ht="13.5" customHeight="1" thickTop="1" thickBot="1" x14ac:dyDescent="0.2">
      <c r="B91" s="30"/>
      <c r="C91" s="70" t="s">
        <v>116</v>
      </c>
      <c r="D91" s="71"/>
      <c r="E91" s="158" t="s">
        <v>34</v>
      </c>
      <c r="F91" s="159">
        <f>F87-F90</f>
        <v>0</v>
      </c>
      <c r="G91" s="159">
        <f t="shared" ref="G91:AN91" si="47">G87-G90</f>
        <v>0</v>
      </c>
      <c r="H91" s="159">
        <f t="shared" si="47"/>
        <v>0</v>
      </c>
      <c r="I91" s="159">
        <f t="shared" si="47"/>
        <v>0</v>
      </c>
      <c r="J91" s="159">
        <f t="shared" si="47"/>
        <v>0</v>
      </c>
      <c r="K91" s="159">
        <f t="shared" si="47"/>
        <v>0</v>
      </c>
      <c r="L91" s="159">
        <f t="shared" si="47"/>
        <v>0</v>
      </c>
      <c r="M91" s="159">
        <f t="shared" si="47"/>
        <v>0</v>
      </c>
      <c r="N91" s="159">
        <f t="shared" si="47"/>
        <v>0</v>
      </c>
      <c r="O91" s="159">
        <f t="shared" si="47"/>
        <v>0</v>
      </c>
      <c r="P91" s="159">
        <f t="shared" si="47"/>
        <v>0</v>
      </c>
      <c r="Q91" s="159">
        <f t="shared" si="47"/>
        <v>0</v>
      </c>
      <c r="R91" s="159">
        <f t="shared" si="47"/>
        <v>0</v>
      </c>
      <c r="S91" s="159">
        <f t="shared" si="47"/>
        <v>0</v>
      </c>
      <c r="T91" s="159">
        <f t="shared" si="47"/>
        <v>0</v>
      </c>
      <c r="U91" s="159">
        <f t="shared" si="47"/>
        <v>0</v>
      </c>
      <c r="V91" s="159">
        <f t="shared" si="47"/>
        <v>0</v>
      </c>
      <c r="W91" s="159">
        <f t="shared" si="47"/>
        <v>0</v>
      </c>
      <c r="X91" s="159">
        <f t="shared" si="47"/>
        <v>0</v>
      </c>
      <c r="Y91" s="159">
        <f t="shared" si="47"/>
        <v>0</v>
      </c>
      <c r="Z91" s="159">
        <f t="shared" si="47"/>
        <v>0</v>
      </c>
      <c r="AA91" s="159">
        <f t="shared" si="47"/>
        <v>0</v>
      </c>
      <c r="AB91" s="159">
        <f t="shared" si="47"/>
        <v>0</v>
      </c>
      <c r="AC91" s="159">
        <f t="shared" si="47"/>
        <v>0</v>
      </c>
      <c r="AD91" s="159">
        <f t="shared" si="47"/>
        <v>0</v>
      </c>
      <c r="AE91" s="159">
        <f t="shared" si="47"/>
        <v>0</v>
      </c>
      <c r="AF91" s="159">
        <f t="shared" si="47"/>
        <v>0</v>
      </c>
      <c r="AG91" s="159">
        <f t="shared" si="47"/>
        <v>0</v>
      </c>
      <c r="AH91" s="159">
        <f t="shared" si="47"/>
        <v>0</v>
      </c>
      <c r="AI91" s="159">
        <f t="shared" si="47"/>
        <v>0</v>
      </c>
      <c r="AJ91" s="159">
        <f t="shared" si="47"/>
        <v>0</v>
      </c>
      <c r="AK91" s="159">
        <f t="shared" si="47"/>
        <v>0</v>
      </c>
      <c r="AL91" s="159">
        <f t="shared" si="47"/>
        <v>0</v>
      </c>
      <c r="AM91" s="159">
        <f t="shared" si="47"/>
        <v>0</v>
      </c>
      <c r="AN91" s="160">
        <f t="shared" si="47"/>
        <v>0</v>
      </c>
    </row>
    <row r="92" spans="2:40" ht="13.5" customHeight="1" thickTop="1" thickBot="1" x14ac:dyDescent="0.2">
      <c r="B92" s="165" t="s">
        <v>117</v>
      </c>
      <c r="C92" s="166"/>
      <c r="D92" s="166"/>
      <c r="E92" s="167" t="s">
        <v>34</v>
      </c>
      <c r="F92" s="168">
        <f>F85+F91</f>
        <v>-66000</v>
      </c>
      <c r="G92" s="168">
        <f t="shared" ref="G92:AN92" si="48">G85+G91</f>
        <v>-66000</v>
      </c>
      <c r="H92" s="168">
        <f t="shared" si="48"/>
        <v>-66000</v>
      </c>
      <c r="I92" s="168">
        <f t="shared" si="48"/>
        <v>-66000</v>
      </c>
      <c r="J92" s="168">
        <f t="shared" si="48"/>
        <v>-66000</v>
      </c>
      <c r="K92" s="168">
        <f t="shared" si="48"/>
        <v>-66000</v>
      </c>
      <c r="L92" s="168">
        <f t="shared" si="48"/>
        <v>-66000</v>
      </c>
      <c r="M92" s="168">
        <f t="shared" si="48"/>
        <v>-66000</v>
      </c>
      <c r="N92" s="168">
        <f t="shared" si="48"/>
        <v>-66000</v>
      </c>
      <c r="O92" s="168">
        <f t="shared" si="48"/>
        <v>-66000</v>
      </c>
      <c r="P92" s="168">
        <f t="shared" si="48"/>
        <v>-66000</v>
      </c>
      <c r="Q92" s="168">
        <f t="shared" si="48"/>
        <v>-66000</v>
      </c>
      <c r="R92" s="168">
        <f t="shared" si="48"/>
        <v>-66000</v>
      </c>
      <c r="S92" s="168">
        <f t="shared" si="48"/>
        <v>-66000</v>
      </c>
      <c r="T92" s="168">
        <f t="shared" si="48"/>
        <v>-66000</v>
      </c>
      <c r="U92" s="168">
        <f t="shared" si="48"/>
        <v>-66000</v>
      </c>
      <c r="V92" s="168">
        <f t="shared" si="48"/>
        <v>-66000</v>
      </c>
      <c r="W92" s="168">
        <f t="shared" si="48"/>
        <v>-66000</v>
      </c>
      <c r="X92" s="168">
        <f t="shared" si="48"/>
        <v>-66000</v>
      </c>
      <c r="Y92" s="168">
        <f t="shared" si="48"/>
        <v>-66000</v>
      </c>
      <c r="Z92" s="168">
        <f t="shared" si="48"/>
        <v>-66000</v>
      </c>
      <c r="AA92" s="168">
        <f t="shared" si="48"/>
        <v>-66000</v>
      </c>
      <c r="AB92" s="168">
        <f t="shared" si="48"/>
        <v>-66000</v>
      </c>
      <c r="AC92" s="168">
        <f t="shared" si="48"/>
        <v>-66000</v>
      </c>
      <c r="AD92" s="168">
        <f t="shared" si="48"/>
        <v>-66000</v>
      </c>
      <c r="AE92" s="168">
        <f t="shared" si="48"/>
        <v>-66000</v>
      </c>
      <c r="AF92" s="168">
        <f t="shared" si="48"/>
        <v>-66000</v>
      </c>
      <c r="AG92" s="168">
        <f t="shared" si="48"/>
        <v>-66000</v>
      </c>
      <c r="AH92" s="168">
        <f t="shared" si="48"/>
        <v>-66000</v>
      </c>
      <c r="AI92" s="168">
        <f t="shared" si="48"/>
        <v>-66000</v>
      </c>
      <c r="AJ92" s="168">
        <f t="shared" si="48"/>
        <v>-66000</v>
      </c>
      <c r="AK92" s="168">
        <f t="shared" si="48"/>
        <v>-66000</v>
      </c>
      <c r="AL92" s="168">
        <f t="shared" si="48"/>
        <v>-66000</v>
      </c>
      <c r="AM92" s="168">
        <f t="shared" si="48"/>
        <v>-66000</v>
      </c>
      <c r="AN92" s="169">
        <f t="shared" si="48"/>
        <v>-66000</v>
      </c>
    </row>
  </sheetData>
  <mergeCells count="9">
    <mergeCell ref="E12:F12"/>
    <mergeCell ref="E13:F13"/>
    <mergeCell ref="E14:F14"/>
    <mergeCell ref="E15:F15"/>
    <mergeCell ref="B5:F5"/>
    <mergeCell ref="E8:F8"/>
    <mergeCell ref="E9:F9"/>
    <mergeCell ref="E10:F10"/>
    <mergeCell ref="E11:F11"/>
  </mergeCells>
  <phoneticPr fontId="2"/>
  <pageMargins left="0" right="0" top="0.98425196850393704" bottom="0.98425196850393704" header="0.51181102362204722" footer="0.51181102362204722"/>
  <pageSetup paperSize="9" scale="55" pageOrder="overThenDown" orientation="landscape" horizontalDpi="4294967293" r:id="rId1"/>
  <headerFooter alignWithMargins="0"/>
  <ignoredErrors>
    <ignoredError sqref="F38:AN38 F41:AN41 F63:AN63 F39:AN40 F37:AO37 F55:AN55 F64:AN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23FE4-6EA0-4163-AF9C-0F4440D11C19}">
  <dimension ref="B2:R426"/>
  <sheetViews>
    <sheetView workbookViewId="0">
      <selection activeCell="H31" sqref="H31"/>
    </sheetView>
  </sheetViews>
  <sheetFormatPr defaultRowHeight="12" x14ac:dyDescent="0.15"/>
  <cols>
    <col min="1" max="1" width="1.25" style="227" customWidth="1"/>
    <col min="2" max="5" width="7.125" style="227" customWidth="1"/>
    <col min="6" max="6" width="2.375" style="227" customWidth="1"/>
    <col min="7" max="8" width="8.125" style="227" customWidth="1"/>
    <col min="9" max="9" width="2.375" style="227" customWidth="1"/>
    <col min="10" max="13" width="9" style="227"/>
    <col min="14" max="14" width="10.5" style="227" bestFit="1" customWidth="1"/>
    <col min="15" max="15" width="2.375" style="227" customWidth="1"/>
    <col min="16" max="16384" width="9" style="227"/>
  </cols>
  <sheetData>
    <row r="2" spans="2:18" ht="13.5" x14ac:dyDescent="0.15">
      <c r="B2" s="47" t="s">
        <v>118</v>
      </c>
    </row>
    <row r="4" spans="2:18" x14ac:dyDescent="0.15">
      <c r="B4" s="33" t="s">
        <v>120</v>
      </c>
      <c r="C4" s="33"/>
      <c r="D4" s="33"/>
      <c r="E4" s="33"/>
      <c r="G4" s="227" t="s">
        <v>121</v>
      </c>
      <c r="J4" s="33" t="s">
        <v>122</v>
      </c>
      <c r="P4" s="33" t="s">
        <v>123</v>
      </c>
    </row>
    <row r="5" spans="2:18" ht="22.5" x14ac:dyDescent="0.15">
      <c r="B5" s="228" t="s">
        <v>119</v>
      </c>
      <c r="C5" s="228" t="s">
        <v>20</v>
      </c>
      <c r="D5" s="228" t="s">
        <v>18</v>
      </c>
      <c r="E5" s="228" t="s">
        <v>19</v>
      </c>
      <c r="G5" s="228" t="s">
        <v>52</v>
      </c>
      <c r="H5" s="228" t="s">
        <v>53</v>
      </c>
      <c r="J5" s="133" t="s">
        <v>39</v>
      </c>
      <c r="K5" s="134" t="s">
        <v>41</v>
      </c>
      <c r="L5" s="133" t="s">
        <v>42</v>
      </c>
      <c r="M5" s="135"/>
      <c r="N5" s="135" t="s">
        <v>40</v>
      </c>
      <c r="P5" s="133" t="s">
        <v>46</v>
      </c>
      <c r="Q5" s="134" t="s">
        <v>47</v>
      </c>
      <c r="R5" s="135" t="s">
        <v>48</v>
      </c>
    </row>
    <row r="6" spans="2:18" x14ac:dyDescent="0.15">
      <c r="B6" s="85">
        <v>1</v>
      </c>
      <c r="C6" s="31">
        <v>1</v>
      </c>
      <c r="D6" s="241" t="e">
        <f>-PPMT('1.入力'!$D$17/12,B6,'1.入力'!$D$16*12,'1.入力'!$D$10,0)</f>
        <v>#NUM!</v>
      </c>
      <c r="E6" s="241" t="e">
        <f>-IPMT('1.入力'!$D$17/12,B6,'1.入力'!$D$16*12,'1.入力'!$D$10,0)</f>
        <v>#NUM!</v>
      </c>
      <c r="G6" s="97">
        <v>2</v>
      </c>
      <c r="H6" s="164">
        <v>0.5</v>
      </c>
      <c r="J6" s="129">
        <v>0</v>
      </c>
      <c r="K6" s="131">
        <v>550000</v>
      </c>
      <c r="L6" s="34"/>
      <c r="M6" s="28"/>
      <c r="N6" s="130">
        <f>K6</f>
        <v>550000</v>
      </c>
      <c r="P6" s="128">
        <v>0</v>
      </c>
      <c r="Q6" s="142">
        <v>0.15104999999999999</v>
      </c>
      <c r="R6" s="79">
        <v>0</v>
      </c>
    </row>
    <row r="7" spans="2:18" x14ac:dyDescent="0.15">
      <c r="B7" s="39">
        <v>2</v>
      </c>
      <c r="C7" s="80">
        <v>1</v>
      </c>
      <c r="D7" s="87" t="e">
        <f>-PPMT('1.入力'!$D$17/12,B7,'1.入力'!$D$16*12,'1.入力'!$D$10,0)</f>
        <v>#NUM!</v>
      </c>
      <c r="E7" s="87" t="e">
        <f>-IPMT('1.入力'!$D$17/12,B7,'1.入力'!$D$16*12,'1.入力'!$D$10,0)</f>
        <v>#NUM!</v>
      </c>
      <c r="G7" s="97">
        <v>3</v>
      </c>
      <c r="H7" s="164">
        <v>0.33400000000000002</v>
      </c>
      <c r="J7" s="72">
        <v>1625001</v>
      </c>
      <c r="K7" s="136"/>
      <c r="L7" s="137">
        <v>0.4</v>
      </c>
      <c r="M7" s="138">
        <v>100000</v>
      </c>
      <c r="N7" s="138">
        <f>'1.入力'!$D$24*L7+M7</f>
        <v>100000</v>
      </c>
      <c r="P7" s="72">
        <v>1950001</v>
      </c>
      <c r="Q7" s="144">
        <v>0.2021</v>
      </c>
      <c r="R7" s="138">
        <v>99548</v>
      </c>
    </row>
    <row r="8" spans="2:18" x14ac:dyDescent="0.15">
      <c r="B8" s="39">
        <v>3</v>
      </c>
      <c r="C8" s="80">
        <v>1</v>
      </c>
      <c r="D8" s="87" t="e">
        <f>-PPMT('1.入力'!$D$17/12,B8,'1.入力'!$D$16*12,'1.入力'!$D$10,0)</f>
        <v>#NUM!</v>
      </c>
      <c r="E8" s="87" t="e">
        <f>-IPMT('1.入力'!$D$17/12,B8,'1.入力'!$D$16*12,'1.入力'!$D$10,0)</f>
        <v>#NUM!</v>
      </c>
      <c r="G8" s="97">
        <v>4</v>
      </c>
      <c r="H8" s="164">
        <v>0.25</v>
      </c>
      <c r="J8" s="72">
        <v>1800001</v>
      </c>
      <c r="K8" s="136"/>
      <c r="L8" s="137">
        <v>0.3</v>
      </c>
      <c r="M8" s="138">
        <v>80000</v>
      </c>
      <c r="N8" s="138">
        <f>'1.入力'!$D$24*L8+M8</f>
        <v>80000</v>
      </c>
      <c r="P8" s="72">
        <v>3300001</v>
      </c>
      <c r="Q8" s="144">
        <v>0.30420000000000003</v>
      </c>
      <c r="R8" s="138">
        <v>436478</v>
      </c>
    </row>
    <row r="9" spans="2:18" x14ac:dyDescent="0.15">
      <c r="B9" s="39">
        <v>4</v>
      </c>
      <c r="C9" s="80">
        <v>1</v>
      </c>
      <c r="D9" s="87" t="e">
        <f>-PPMT('1.入力'!$D$17/12,B9,'1.入力'!$D$16*12,'1.入力'!$D$10,0)</f>
        <v>#NUM!</v>
      </c>
      <c r="E9" s="87" t="e">
        <f>-IPMT('1.入力'!$D$17/12,B9,'1.入力'!$D$16*12,'1.入力'!$D$10,0)</f>
        <v>#NUM!</v>
      </c>
      <c r="G9" s="97">
        <v>5</v>
      </c>
      <c r="H9" s="164">
        <v>0.2</v>
      </c>
      <c r="J9" s="72">
        <v>3600001</v>
      </c>
      <c r="K9" s="136"/>
      <c r="L9" s="137">
        <v>0.2</v>
      </c>
      <c r="M9" s="138">
        <v>440000</v>
      </c>
      <c r="N9" s="138">
        <f>'1.入力'!$D$24*L9+M9</f>
        <v>440000</v>
      </c>
      <c r="P9" s="72">
        <v>6950001</v>
      </c>
      <c r="Q9" s="144">
        <v>0.33483000000000002</v>
      </c>
      <c r="R9" s="138">
        <v>649356</v>
      </c>
    </row>
    <row r="10" spans="2:18" x14ac:dyDescent="0.15">
      <c r="B10" s="39">
        <v>5</v>
      </c>
      <c r="C10" s="80">
        <v>1</v>
      </c>
      <c r="D10" s="87" t="e">
        <f>-PPMT('1.入力'!$D$17/12,B10,'1.入力'!$D$16*12,'1.入力'!$D$10,0)</f>
        <v>#NUM!</v>
      </c>
      <c r="E10" s="87" t="e">
        <f>-IPMT('1.入力'!$D$17/12,B10,'1.入力'!$D$16*12,'1.入力'!$D$10,0)</f>
        <v>#NUM!</v>
      </c>
      <c r="G10" s="97">
        <v>6</v>
      </c>
      <c r="H10" s="164">
        <v>0.16700000000000001</v>
      </c>
      <c r="J10" s="72">
        <v>6600001</v>
      </c>
      <c r="K10" s="136"/>
      <c r="L10" s="139">
        <v>0.1</v>
      </c>
      <c r="M10" s="138">
        <v>1100000</v>
      </c>
      <c r="N10" s="138">
        <f>'1.入力'!$D$24*L10+M10</f>
        <v>1100000</v>
      </c>
      <c r="P10" s="72">
        <v>9000001</v>
      </c>
      <c r="Q10" s="144">
        <v>0.43692999999999999</v>
      </c>
      <c r="R10" s="138">
        <v>1568256</v>
      </c>
    </row>
    <row r="11" spans="2:18" x14ac:dyDescent="0.15">
      <c r="B11" s="39">
        <v>6</v>
      </c>
      <c r="C11" s="80">
        <v>1</v>
      </c>
      <c r="D11" s="87" t="e">
        <f>-PPMT('1.入力'!$D$17/12,B11,'1.入力'!$D$16*12,'1.入力'!$D$10,0)</f>
        <v>#NUM!</v>
      </c>
      <c r="E11" s="87" t="e">
        <f>-IPMT('1.入力'!$D$17/12,B11,'1.入力'!$D$16*12,'1.入力'!$D$10,0)</f>
        <v>#NUM!</v>
      </c>
      <c r="G11" s="97">
        <v>7</v>
      </c>
      <c r="H11" s="164">
        <v>0.14299999999999999</v>
      </c>
      <c r="J11" s="73">
        <v>8500001</v>
      </c>
      <c r="K11" s="132">
        <v>1950000</v>
      </c>
      <c r="L11" s="37"/>
      <c r="M11" s="27"/>
      <c r="N11" s="65">
        <f>K11</f>
        <v>1950000</v>
      </c>
      <c r="P11" s="72">
        <v>18000001</v>
      </c>
      <c r="Q11" s="144">
        <v>0.50839999999999996</v>
      </c>
      <c r="R11" s="138">
        <v>2854716</v>
      </c>
    </row>
    <row r="12" spans="2:18" x14ac:dyDescent="0.15">
      <c r="B12" s="39">
        <v>7</v>
      </c>
      <c r="C12" s="80">
        <v>1</v>
      </c>
      <c r="D12" s="87" t="e">
        <f>-PPMT('1.入力'!$D$17/12,B12,'1.入力'!$D$16*12,'1.入力'!$D$10,0)</f>
        <v>#NUM!</v>
      </c>
      <c r="E12" s="87" t="e">
        <f>-IPMT('1.入力'!$D$17/12,B12,'1.入力'!$D$16*12,'1.入力'!$D$10,0)</f>
        <v>#NUM!</v>
      </c>
      <c r="G12" s="97">
        <v>8</v>
      </c>
      <c r="H12" s="164">
        <v>0.125</v>
      </c>
      <c r="P12" s="73">
        <v>40000001</v>
      </c>
      <c r="Q12" s="143">
        <v>0.55945</v>
      </c>
      <c r="R12" s="65">
        <v>4896716</v>
      </c>
    </row>
    <row r="13" spans="2:18" x14ac:dyDescent="0.15">
      <c r="B13" s="39">
        <v>8</v>
      </c>
      <c r="C13" s="80">
        <v>1</v>
      </c>
      <c r="D13" s="87" t="e">
        <f>-PPMT('1.入力'!$D$17/12,B13,'1.入力'!$D$16*12,'1.入力'!$D$10,0)</f>
        <v>#NUM!</v>
      </c>
      <c r="E13" s="87" t="e">
        <f>-IPMT('1.入力'!$D$17/12,B13,'1.入力'!$D$16*12,'1.入力'!$D$10,0)</f>
        <v>#NUM!</v>
      </c>
      <c r="G13" s="97">
        <v>9</v>
      </c>
      <c r="H13" s="164">
        <v>0.112</v>
      </c>
    </row>
    <row r="14" spans="2:18" x14ac:dyDescent="0.15">
      <c r="B14" s="39">
        <v>9</v>
      </c>
      <c r="C14" s="80">
        <v>1</v>
      </c>
      <c r="D14" s="87" t="e">
        <f>-PPMT('1.入力'!$D$17/12,B14,'1.入力'!$D$16*12,'1.入力'!$D$10,0)</f>
        <v>#NUM!</v>
      </c>
      <c r="E14" s="87" t="e">
        <f>-IPMT('1.入力'!$D$17/12,B14,'1.入力'!$D$16*12,'1.入力'!$D$10,0)</f>
        <v>#NUM!</v>
      </c>
      <c r="G14" s="97">
        <v>10</v>
      </c>
      <c r="H14" s="164">
        <v>0.1</v>
      </c>
    </row>
    <row r="15" spans="2:18" x14ac:dyDescent="0.15">
      <c r="B15" s="39">
        <v>10</v>
      </c>
      <c r="C15" s="80">
        <v>1</v>
      </c>
      <c r="D15" s="87" t="e">
        <f>-PPMT('1.入力'!$D$17/12,B15,'1.入力'!$D$16*12,'1.入力'!$D$10,0)</f>
        <v>#NUM!</v>
      </c>
      <c r="E15" s="87" t="e">
        <f>-IPMT('1.入力'!$D$17/12,B15,'1.入力'!$D$16*12,'1.入力'!$D$10,0)</f>
        <v>#NUM!</v>
      </c>
      <c r="G15" s="97">
        <v>11</v>
      </c>
      <c r="H15" s="164">
        <v>9.0999999999999998E-2</v>
      </c>
    </row>
    <row r="16" spans="2:18" x14ac:dyDescent="0.15">
      <c r="B16" s="39">
        <v>11</v>
      </c>
      <c r="C16" s="80">
        <v>1</v>
      </c>
      <c r="D16" s="87" t="e">
        <f>-PPMT('1.入力'!$D$17/12,B16,'1.入力'!$D$16*12,'1.入力'!$D$10,0)</f>
        <v>#NUM!</v>
      </c>
      <c r="E16" s="87" t="e">
        <f>-IPMT('1.入力'!$D$17/12,B16,'1.入力'!$D$16*12,'1.入力'!$D$10,0)</f>
        <v>#NUM!</v>
      </c>
      <c r="G16" s="97">
        <v>12</v>
      </c>
      <c r="H16" s="164">
        <v>8.4000000000000005E-2</v>
      </c>
    </row>
    <row r="17" spans="2:8" x14ac:dyDescent="0.15">
      <c r="B17" s="39">
        <v>12</v>
      </c>
      <c r="C17" s="80">
        <v>1</v>
      </c>
      <c r="D17" s="87" t="e">
        <f>-PPMT('1.入力'!$D$17/12,B17,'1.入力'!$D$16*12,'1.入力'!$D$10,0)</f>
        <v>#NUM!</v>
      </c>
      <c r="E17" s="87" t="e">
        <f>-IPMT('1.入力'!$D$17/12,B17,'1.入力'!$D$16*12,'1.入力'!$D$10,0)</f>
        <v>#NUM!</v>
      </c>
      <c r="G17" s="97">
        <v>13</v>
      </c>
      <c r="H17" s="164">
        <v>7.6999999999999999E-2</v>
      </c>
    </row>
    <row r="18" spans="2:8" x14ac:dyDescent="0.15">
      <c r="B18" s="39">
        <v>13</v>
      </c>
      <c r="C18" s="80">
        <v>2</v>
      </c>
      <c r="D18" s="87" t="e">
        <f>-PPMT('1.入力'!$D$17/12,B18,'1.入力'!$D$16*12,'1.入力'!$D$10,0)</f>
        <v>#NUM!</v>
      </c>
      <c r="E18" s="87" t="e">
        <f>-IPMT('1.入力'!$D$17/12,B18,'1.入力'!$D$16*12,'1.入力'!$D$10,0)</f>
        <v>#NUM!</v>
      </c>
      <c r="G18" s="97">
        <v>14</v>
      </c>
      <c r="H18" s="164">
        <v>7.1999999999999995E-2</v>
      </c>
    </row>
    <row r="19" spans="2:8" x14ac:dyDescent="0.15">
      <c r="B19" s="39">
        <v>14</v>
      </c>
      <c r="C19" s="80">
        <v>2</v>
      </c>
      <c r="D19" s="87" t="e">
        <f>-PPMT('1.入力'!$D$17/12,B19,'1.入力'!$D$16*12,'1.入力'!$D$10,0)</f>
        <v>#NUM!</v>
      </c>
      <c r="E19" s="87" t="e">
        <f>-IPMT('1.入力'!$D$17/12,B19,'1.入力'!$D$16*12,'1.入力'!$D$10,0)</f>
        <v>#NUM!</v>
      </c>
      <c r="G19" s="97">
        <v>15</v>
      </c>
      <c r="H19" s="164">
        <v>6.7000000000000004E-2</v>
      </c>
    </row>
    <row r="20" spans="2:8" x14ac:dyDescent="0.15">
      <c r="B20" s="39">
        <v>15</v>
      </c>
      <c r="C20" s="80">
        <v>2</v>
      </c>
      <c r="D20" s="87" t="e">
        <f>-PPMT('1.入力'!$D$17/12,B20,'1.入力'!$D$16*12,'1.入力'!$D$10,0)</f>
        <v>#NUM!</v>
      </c>
      <c r="E20" s="87" t="e">
        <f>-IPMT('1.入力'!$D$17/12,B20,'1.入力'!$D$16*12,'1.入力'!$D$10,0)</f>
        <v>#NUM!</v>
      </c>
      <c r="G20" s="97">
        <v>16</v>
      </c>
      <c r="H20" s="164">
        <v>6.3E-2</v>
      </c>
    </row>
    <row r="21" spans="2:8" x14ac:dyDescent="0.15">
      <c r="B21" s="39">
        <v>16</v>
      </c>
      <c r="C21" s="80">
        <v>2</v>
      </c>
      <c r="D21" s="87" t="e">
        <f>-PPMT('1.入力'!$D$17/12,B21,'1.入力'!$D$16*12,'1.入力'!$D$10,0)</f>
        <v>#NUM!</v>
      </c>
      <c r="E21" s="87" t="e">
        <f>-IPMT('1.入力'!$D$17/12,B21,'1.入力'!$D$16*12,'1.入力'!$D$10,0)</f>
        <v>#NUM!</v>
      </c>
      <c r="G21" s="97">
        <v>17</v>
      </c>
      <c r="H21" s="164">
        <v>5.8999999999999997E-2</v>
      </c>
    </row>
    <row r="22" spans="2:8" x14ac:dyDescent="0.15">
      <c r="B22" s="39">
        <v>17</v>
      </c>
      <c r="C22" s="80">
        <v>2</v>
      </c>
      <c r="D22" s="87" t="e">
        <f>-PPMT('1.入力'!$D$17/12,B22,'1.入力'!$D$16*12,'1.入力'!$D$10,0)</f>
        <v>#NUM!</v>
      </c>
      <c r="E22" s="87" t="e">
        <f>-IPMT('1.入力'!$D$17/12,B22,'1.入力'!$D$16*12,'1.入力'!$D$10,0)</f>
        <v>#NUM!</v>
      </c>
      <c r="G22" s="97">
        <v>18</v>
      </c>
      <c r="H22" s="164">
        <v>5.6000000000000001E-2</v>
      </c>
    </row>
    <row r="23" spans="2:8" x14ac:dyDescent="0.15">
      <c r="B23" s="39">
        <v>18</v>
      </c>
      <c r="C23" s="80">
        <v>2</v>
      </c>
      <c r="D23" s="87" t="e">
        <f>-PPMT('1.入力'!$D$17/12,B23,'1.入力'!$D$16*12,'1.入力'!$D$10,0)</f>
        <v>#NUM!</v>
      </c>
      <c r="E23" s="87" t="e">
        <f>-IPMT('1.入力'!$D$17/12,B23,'1.入力'!$D$16*12,'1.入力'!$D$10,0)</f>
        <v>#NUM!</v>
      </c>
      <c r="G23" s="97">
        <v>19</v>
      </c>
      <c r="H23" s="164">
        <v>5.2999999999999999E-2</v>
      </c>
    </row>
    <row r="24" spans="2:8" x14ac:dyDescent="0.15">
      <c r="B24" s="39">
        <v>19</v>
      </c>
      <c r="C24" s="80">
        <v>2</v>
      </c>
      <c r="D24" s="87" t="e">
        <f>-PPMT('1.入力'!$D$17/12,B24,'1.入力'!$D$16*12,'1.入力'!$D$10,0)</f>
        <v>#NUM!</v>
      </c>
      <c r="E24" s="87" t="e">
        <f>-IPMT('1.入力'!$D$17/12,B24,'1.入力'!$D$16*12,'1.入力'!$D$10,0)</f>
        <v>#NUM!</v>
      </c>
      <c r="G24" s="97">
        <v>20</v>
      </c>
      <c r="H24" s="164">
        <v>0.05</v>
      </c>
    </row>
    <row r="25" spans="2:8" x14ac:dyDescent="0.15">
      <c r="B25" s="39">
        <v>20</v>
      </c>
      <c r="C25" s="80">
        <v>2</v>
      </c>
      <c r="D25" s="87" t="e">
        <f>-PPMT('1.入力'!$D$17/12,B25,'1.入力'!$D$16*12,'1.入力'!$D$10,0)</f>
        <v>#NUM!</v>
      </c>
      <c r="E25" s="87" t="e">
        <f>-IPMT('1.入力'!$D$17/12,B25,'1.入力'!$D$16*12,'1.入力'!$D$10,0)</f>
        <v>#NUM!</v>
      </c>
      <c r="G25" s="97">
        <v>21</v>
      </c>
      <c r="H25" s="164">
        <v>4.8000000000000001E-2</v>
      </c>
    </row>
    <row r="26" spans="2:8" x14ac:dyDescent="0.15">
      <c r="B26" s="39">
        <v>21</v>
      </c>
      <c r="C26" s="80">
        <v>2</v>
      </c>
      <c r="D26" s="87" t="e">
        <f>-PPMT('1.入力'!$D$17/12,B26,'1.入力'!$D$16*12,'1.入力'!$D$10,0)</f>
        <v>#NUM!</v>
      </c>
      <c r="E26" s="87" t="e">
        <f>-IPMT('1.入力'!$D$17/12,B26,'1.入力'!$D$16*12,'1.入力'!$D$10,0)</f>
        <v>#NUM!</v>
      </c>
      <c r="G26" s="97">
        <v>22</v>
      </c>
      <c r="H26" s="164">
        <v>4.5999999999999999E-2</v>
      </c>
    </row>
    <row r="27" spans="2:8" x14ac:dyDescent="0.15">
      <c r="B27" s="39">
        <v>22</v>
      </c>
      <c r="C27" s="80">
        <v>2</v>
      </c>
      <c r="D27" s="87" t="e">
        <f>-PPMT('1.入力'!$D$17/12,B27,'1.入力'!$D$16*12,'1.入力'!$D$10,0)</f>
        <v>#NUM!</v>
      </c>
      <c r="E27" s="87" t="e">
        <f>-IPMT('1.入力'!$D$17/12,B27,'1.入力'!$D$16*12,'1.入力'!$D$10,0)</f>
        <v>#NUM!</v>
      </c>
      <c r="G27" s="97">
        <v>23</v>
      </c>
      <c r="H27" s="164">
        <v>4.3999999999999997E-2</v>
      </c>
    </row>
    <row r="28" spans="2:8" x14ac:dyDescent="0.15">
      <c r="B28" s="39">
        <v>23</v>
      </c>
      <c r="C28" s="80">
        <v>2</v>
      </c>
      <c r="D28" s="87" t="e">
        <f>-PPMT('1.入力'!$D$17/12,B28,'1.入力'!$D$16*12,'1.入力'!$D$10,0)</f>
        <v>#NUM!</v>
      </c>
      <c r="E28" s="87" t="e">
        <f>-IPMT('1.入力'!$D$17/12,B28,'1.入力'!$D$16*12,'1.入力'!$D$10,0)</f>
        <v>#NUM!</v>
      </c>
      <c r="G28" s="97">
        <v>24</v>
      </c>
      <c r="H28" s="164">
        <v>4.2000000000000003E-2</v>
      </c>
    </row>
    <row r="29" spans="2:8" x14ac:dyDescent="0.15">
      <c r="B29" s="39">
        <v>24</v>
      </c>
      <c r="C29" s="80">
        <v>2</v>
      </c>
      <c r="D29" s="87" t="e">
        <f>-PPMT('1.入力'!$D$17/12,B29,'1.入力'!$D$16*12,'1.入力'!$D$10,0)</f>
        <v>#NUM!</v>
      </c>
      <c r="E29" s="87" t="e">
        <f>-IPMT('1.入力'!$D$17/12,B29,'1.入力'!$D$16*12,'1.入力'!$D$10,0)</f>
        <v>#NUM!</v>
      </c>
      <c r="G29" s="97">
        <v>25</v>
      </c>
      <c r="H29" s="164">
        <v>0.04</v>
      </c>
    </row>
    <row r="30" spans="2:8" x14ac:dyDescent="0.15">
      <c r="B30" s="39">
        <v>25</v>
      </c>
      <c r="C30" s="80">
        <v>3</v>
      </c>
      <c r="D30" s="87" t="e">
        <f>-PPMT('1.入力'!$D$17/12,B30,'1.入力'!$D$16*12,'1.入力'!$D$10,0)</f>
        <v>#NUM!</v>
      </c>
      <c r="E30" s="87" t="e">
        <f>-IPMT('1.入力'!$D$17/12,B30,'1.入力'!$D$16*12,'1.入力'!$D$10,0)</f>
        <v>#NUM!</v>
      </c>
      <c r="G30" s="97">
        <v>26</v>
      </c>
      <c r="H30" s="164">
        <v>3.9E-2</v>
      </c>
    </row>
    <row r="31" spans="2:8" x14ac:dyDescent="0.15">
      <c r="B31" s="39">
        <v>26</v>
      </c>
      <c r="C31" s="80">
        <v>3</v>
      </c>
      <c r="D31" s="87" t="e">
        <f>-PPMT('1.入力'!$D$17/12,B31,'1.入力'!$D$16*12,'1.入力'!$D$10,0)</f>
        <v>#NUM!</v>
      </c>
      <c r="E31" s="87" t="e">
        <f>-IPMT('1.入力'!$D$17/12,B31,'1.入力'!$D$16*12,'1.入力'!$D$10,0)</f>
        <v>#NUM!</v>
      </c>
      <c r="G31" s="97">
        <v>27</v>
      </c>
      <c r="H31" s="164">
        <v>3.7999999999999999E-2</v>
      </c>
    </row>
    <row r="32" spans="2:8" x14ac:dyDescent="0.15">
      <c r="B32" s="39">
        <v>27</v>
      </c>
      <c r="C32" s="80">
        <v>3</v>
      </c>
      <c r="D32" s="87" t="e">
        <f>-PPMT('1.入力'!$D$17/12,B32,'1.入力'!$D$16*12,'1.入力'!$D$10,0)</f>
        <v>#NUM!</v>
      </c>
      <c r="E32" s="87" t="e">
        <f>-IPMT('1.入力'!$D$17/12,B32,'1.入力'!$D$16*12,'1.入力'!$D$10,0)</f>
        <v>#NUM!</v>
      </c>
      <c r="G32" s="97">
        <v>28</v>
      </c>
      <c r="H32" s="164">
        <v>3.5999999999999997E-2</v>
      </c>
    </row>
    <row r="33" spans="2:8" x14ac:dyDescent="0.15">
      <c r="B33" s="39">
        <v>28</v>
      </c>
      <c r="C33" s="80">
        <v>3</v>
      </c>
      <c r="D33" s="87" t="e">
        <f>-PPMT('1.入力'!$D$17/12,B33,'1.入力'!$D$16*12,'1.入力'!$D$10,0)</f>
        <v>#NUM!</v>
      </c>
      <c r="E33" s="87" t="e">
        <f>-IPMT('1.入力'!$D$17/12,B33,'1.入力'!$D$16*12,'1.入力'!$D$10,0)</f>
        <v>#NUM!</v>
      </c>
      <c r="G33" s="97">
        <v>29</v>
      </c>
      <c r="H33" s="164">
        <v>3.5000000000000003E-2</v>
      </c>
    </row>
    <row r="34" spans="2:8" x14ac:dyDescent="0.15">
      <c r="B34" s="39">
        <v>29</v>
      </c>
      <c r="C34" s="80">
        <v>3</v>
      </c>
      <c r="D34" s="87" t="e">
        <f>-PPMT('1.入力'!$D$17/12,B34,'1.入力'!$D$16*12,'1.入力'!$D$10,0)</f>
        <v>#NUM!</v>
      </c>
      <c r="E34" s="87" t="e">
        <f>-IPMT('1.入力'!$D$17/12,B34,'1.入力'!$D$16*12,'1.入力'!$D$10,0)</f>
        <v>#NUM!</v>
      </c>
      <c r="G34" s="97">
        <v>30</v>
      </c>
      <c r="H34" s="164">
        <v>3.4000000000000002E-2</v>
      </c>
    </row>
    <row r="35" spans="2:8" x14ac:dyDescent="0.15">
      <c r="B35" s="39">
        <v>30</v>
      </c>
      <c r="C35" s="80">
        <v>3</v>
      </c>
      <c r="D35" s="87" t="e">
        <f>-PPMT('1.入力'!$D$17/12,B35,'1.入力'!$D$16*12,'1.入力'!$D$10,0)</f>
        <v>#NUM!</v>
      </c>
      <c r="E35" s="87" t="e">
        <f>-IPMT('1.入力'!$D$17/12,B35,'1.入力'!$D$16*12,'1.入力'!$D$10,0)</f>
        <v>#NUM!</v>
      </c>
      <c r="G35" s="97">
        <v>31</v>
      </c>
      <c r="H35" s="164">
        <v>3.3000000000000002E-2</v>
      </c>
    </row>
    <row r="36" spans="2:8" x14ac:dyDescent="0.15">
      <c r="B36" s="39">
        <v>31</v>
      </c>
      <c r="C36" s="80">
        <v>3</v>
      </c>
      <c r="D36" s="87" t="e">
        <f>-PPMT('1.入力'!$D$17/12,B36,'1.入力'!$D$16*12,'1.入力'!$D$10,0)</f>
        <v>#NUM!</v>
      </c>
      <c r="E36" s="87" t="e">
        <f>-IPMT('1.入力'!$D$17/12,B36,'1.入力'!$D$16*12,'1.入力'!$D$10,0)</f>
        <v>#NUM!</v>
      </c>
      <c r="G36" s="97">
        <v>32</v>
      </c>
      <c r="H36" s="164">
        <v>3.2000000000000001E-2</v>
      </c>
    </row>
    <row r="37" spans="2:8" x14ac:dyDescent="0.15">
      <c r="B37" s="39">
        <v>32</v>
      </c>
      <c r="C37" s="80">
        <v>3</v>
      </c>
      <c r="D37" s="87" t="e">
        <f>-PPMT('1.入力'!$D$17/12,B37,'1.入力'!$D$16*12,'1.入力'!$D$10,0)</f>
        <v>#NUM!</v>
      </c>
      <c r="E37" s="87" t="e">
        <f>-IPMT('1.入力'!$D$17/12,B37,'1.入力'!$D$16*12,'1.入力'!$D$10,0)</f>
        <v>#NUM!</v>
      </c>
      <c r="G37" s="97">
        <v>33</v>
      </c>
      <c r="H37" s="164">
        <v>3.1E-2</v>
      </c>
    </row>
    <row r="38" spans="2:8" x14ac:dyDescent="0.15">
      <c r="B38" s="39">
        <v>33</v>
      </c>
      <c r="C38" s="80">
        <v>3</v>
      </c>
      <c r="D38" s="87" t="e">
        <f>-PPMT('1.入力'!$D$17/12,B38,'1.入力'!$D$16*12,'1.入力'!$D$10,0)</f>
        <v>#NUM!</v>
      </c>
      <c r="E38" s="87" t="e">
        <f>-IPMT('1.入力'!$D$17/12,B38,'1.入力'!$D$16*12,'1.入力'!$D$10,0)</f>
        <v>#NUM!</v>
      </c>
      <c r="G38" s="97">
        <v>34</v>
      </c>
      <c r="H38" s="164">
        <v>0.03</v>
      </c>
    </row>
    <row r="39" spans="2:8" x14ac:dyDescent="0.15">
      <c r="B39" s="39">
        <v>34</v>
      </c>
      <c r="C39" s="80">
        <v>3</v>
      </c>
      <c r="D39" s="87" t="e">
        <f>-PPMT('1.入力'!$D$17/12,B39,'1.入力'!$D$16*12,'1.入力'!$D$10,0)</f>
        <v>#NUM!</v>
      </c>
      <c r="E39" s="87" t="e">
        <f>-IPMT('1.入力'!$D$17/12,B39,'1.入力'!$D$16*12,'1.入力'!$D$10,0)</f>
        <v>#NUM!</v>
      </c>
      <c r="G39" s="97">
        <v>35</v>
      </c>
      <c r="H39" s="164">
        <v>2.9000000000000001E-2</v>
      </c>
    </row>
    <row r="40" spans="2:8" x14ac:dyDescent="0.15">
      <c r="B40" s="39">
        <v>35</v>
      </c>
      <c r="C40" s="80">
        <v>3</v>
      </c>
      <c r="D40" s="87" t="e">
        <f>-PPMT('1.入力'!$D$17/12,B40,'1.入力'!$D$16*12,'1.入力'!$D$10,0)</f>
        <v>#NUM!</v>
      </c>
      <c r="E40" s="87" t="e">
        <f>-IPMT('1.入力'!$D$17/12,B40,'1.入力'!$D$16*12,'1.入力'!$D$10,0)</f>
        <v>#NUM!</v>
      </c>
      <c r="G40" s="97">
        <v>36</v>
      </c>
      <c r="H40" s="164">
        <v>2.8000000000000001E-2</v>
      </c>
    </row>
    <row r="41" spans="2:8" x14ac:dyDescent="0.15">
      <c r="B41" s="39">
        <v>36</v>
      </c>
      <c r="C41" s="80">
        <v>3</v>
      </c>
      <c r="D41" s="87" t="e">
        <f>-PPMT('1.入力'!$D$17/12,B41,'1.入力'!$D$16*12,'1.入力'!$D$10,0)</f>
        <v>#NUM!</v>
      </c>
      <c r="E41" s="87" t="e">
        <f>-IPMT('1.入力'!$D$17/12,B41,'1.入力'!$D$16*12,'1.入力'!$D$10,0)</f>
        <v>#NUM!</v>
      </c>
      <c r="G41" s="97">
        <v>37</v>
      </c>
      <c r="H41" s="164">
        <v>2.8000000000000001E-2</v>
      </c>
    </row>
    <row r="42" spans="2:8" x14ac:dyDescent="0.15">
      <c r="B42" s="39">
        <v>37</v>
      </c>
      <c r="C42" s="80">
        <v>4</v>
      </c>
      <c r="D42" s="87" t="e">
        <f>-PPMT('1.入力'!$D$17/12,B42,'1.入力'!$D$16*12,'1.入力'!$D$10,0)</f>
        <v>#NUM!</v>
      </c>
      <c r="E42" s="87" t="e">
        <f>-IPMT('1.入力'!$D$17/12,B42,'1.入力'!$D$16*12,'1.入力'!$D$10,0)</f>
        <v>#NUM!</v>
      </c>
      <c r="G42" s="97">
        <v>38</v>
      </c>
      <c r="H42" s="164">
        <v>2.7E-2</v>
      </c>
    </row>
    <row r="43" spans="2:8" x14ac:dyDescent="0.15">
      <c r="B43" s="39">
        <v>38</v>
      </c>
      <c r="C43" s="80">
        <v>4</v>
      </c>
      <c r="D43" s="87" t="e">
        <f>-PPMT('1.入力'!$D$17/12,B43,'1.入力'!$D$16*12,'1.入力'!$D$10,0)</f>
        <v>#NUM!</v>
      </c>
      <c r="E43" s="87" t="e">
        <f>-IPMT('1.入力'!$D$17/12,B43,'1.入力'!$D$16*12,'1.入力'!$D$10,0)</f>
        <v>#NUM!</v>
      </c>
      <c r="G43" s="97">
        <v>39</v>
      </c>
      <c r="H43" s="164">
        <v>2.5999999999999999E-2</v>
      </c>
    </row>
    <row r="44" spans="2:8" x14ac:dyDescent="0.15">
      <c r="B44" s="39">
        <v>39</v>
      </c>
      <c r="C44" s="80">
        <v>4</v>
      </c>
      <c r="D44" s="87" t="e">
        <f>-PPMT('1.入力'!$D$17/12,B44,'1.入力'!$D$16*12,'1.入力'!$D$10,0)</f>
        <v>#NUM!</v>
      </c>
      <c r="E44" s="87" t="e">
        <f>-IPMT('1.入力'!$D$17/12,B44,'1.入力'!$D$16*12,'1.入力'!$D$10,0)</f>
        <v>#NUM!</v>
      </c>
      <c r="G44" s="97">
        <v>40</v>
      </c>
      <c r="H44" s="164">
        <v>2.5000000000000001E-2</v>
      </c>
    </row>
    <row r="45" spans="2:8" x14ac:dyDescent="0.15">
      <c r="B45" s="39">
        <v>40</v>
      </c>
      <c r="C45" s="80">
        <v>4</v>
      </c>
      <c r="D45" s="87" t="e">
        <f>-PPMT('1.入力'!$D$17/12,B45,'1.入力'!$D$16*12,'1.入力'!$D$10,0)</f>
        <v>#NUM!</v>
      </c>
      <c r="E45" s="87" t="e">
        <f>-IPMT('1.入力'!$D$17/12,B45,'1.入力'!$D$16*12,'1.入力'!$D$10,0)</f>
        <v>#NUM!</v>
      </c>
      <c r="G45" s="97">
        <v>41</v>
      </c>
      <c r="H45" s="164">
        <v>2.5000000000000001E-2</v>
      </c>
    </row>
    <row r="46" spans="2:8" x14ac:dyDescent="0.15">
      <c r="B46" s="39">
        <v>41</v>
      </c>
      <c r="C46" s="80">
        <v>4</v>
      </c>
      <c r="D46" s="87" t="e">
        <f>-PPMT('1.入力'!$D$17/12,B46,'1.入力'!$D$16*12,'1.入力'!$D$10,0)</f>
        <v>#NUM!</v>
      </c>
      <c r="E46" s="87" t="e">
        <f>-IPMT('1.入力'!$D$17/12,B46,'1.入力'!$D$16*12,'1.入力'!$D$10,0)</f>
        <v>#NUM!</v>
      </c>
      <c r="G46" s="97">
        <v>42</v>
      </c>
      <c r="H46" s="164">
        <v>2.4E-2</v>
      </c>
    </row>
    <row r="47" spans="2:8" x14ac:dyDescent="0.15">
      <c r="B47" s="39">
        <v>42</v>
      </c>
      <c r="C47" s="80">
        <v>4</v>
      </c>
      <c r="D47" s="87" t="e">
        <f>-PPMT('1.入力'!$D$17/12,B47,'1.入力'!$D$16*12,'1.入力'!$D$10,0)</f>
        <v>#NUM!</v>
      </c>
      <c r="E47" s="87" t="e">
        <f>-IPMT('1.入力'!$D$17/12,B47,'1.入力'!$D$16*12,'1.入力'!$D$10,0)</f>
        <v>#NUM!</v>
      </c>
      <c r="G47" s="97">
        <v>43</v>
      </c>
      <c r="H47" s="164">
        <v>2.4E-2</v>
      </c>
    </row>
    <row r="48" spans="2:8" x14ac:dyDescent="0.15">
      <c r="B48" s="39">
        <v>43</v>
      </c>
      <c r="C48" s="80">
        <v>4</v>
      </c>
      <c r="D48" s="87" t="e">
        <f>-PPMT('1.入力'!$D$17/12,B48,'1.入力'!$D$16*12,'1.入力'!$D$10,0)</f>
        <v>#NUM!</v>
      </c>
      <c r="E48" s="87" t="e">
        <f>-IPMT('1.入力'!$D$17/12,B48,'1.入力'!$D$16*12,'1.入力'!$D$10,0)</f>
        <v>#NUM!</v>
      </c>
      <c r="G48" s="97">
        <v>44</v>
      </c>
      <c r="H48" s="164">
        <v>2.3E-2</v>
      </c>
    </row>
    <row r="49" spans="2:8" x14ac:dyDescent="0.15">
      <c r="B49" s="39">
        <v>44</v>
      </c>
      <c r="C49" s="80">
        <v>4</v>
      </c>
      <c r="D49" s="87" t="e">
        <f>-PPMT('1.入力'!$D$17/12,B49,'1.入力'!$D$16*12,'1.入力'!$D$10,0)</f>
        <v>#NUM!</v>
      </c>
      <c r="E49" s="87" t="e">
        <f>-IPMT('1.入力'!$D$17/12,B49,'1.入力'!$D$16*12,'1.入力'!$D$10,0)</f>
        <v>#NUM!</v>
      </c>
      <c r="G49" s="97">
        <v>45</v>
      </c>
      <c r="H49" s="164">
        <v>2.3E-2</v>
      </c>
    </row>
    <row r="50" spans="2:8" x14ac:dyDescent="0.15">
      <c r="B50" s="39">
        <v>45</v>
      </c>
      <c r="C50" s="80">
        <v>4</v>
      </c>
      <c r="D50" s="87" t="e">
        <f>-PPMT('1.入力'!$D$17/12,B50,'1.入力'!$D$16*12,'1.入力'!$D$10,0)</f>
        <v>#NUM!</v>
      </c>
      <c r="E50" s="87" t="e">
        <f>-IPMT('1.入力'!$D$17/12,B50,'1.入力'!$D$16*12,'1.入力'!$D$10,0)</f>
        <v>#NUM!</v>
      </c>
      <c r="G50" s="97">
        <v>46</v>
      </c>
      <c r="H50" s="164">
        <v>2.1999999999999999E-2</v>
      </c>
    </row>
    <row r="51" spans="2:8" x14ac:dyDescent="0.15">
      <c r="B51" s="39">
        <v>46</v>
      </c>
      <c r="C51" s="80">
        <v>4</v>
      </c>
      <c r="D51" s="87" t="e">
        <f>-PPMT('1.入力'!$D$17/12,B51,'1.入力'!$D$16*12,'1.入力'!$D$10,0)</f>
        <v>#NUM!</v>
      </c>
      <c r="E51" s="87" t="e">
        <f>-IPMT('1.入力'!$D$17/12,B51,'1.入力'!$D$16*12,'1.入力'!$D$10,0)</f>
        <v>#NUM!</v>
      </c>
      <c r="G51" s="97">
        <v>47</v>
      </c>
      <c r="H51" s="164">
        <v>2.1999999999999999E-2</v>
      </c>
    </row>
    <row r="52" spans="2:8" x14ac:dyDescent="0.15">
      <c r="B52" s="39">
        <v>47</v>
      </c>
      <c r="C52" s="80">
        <v>4</v>
      </c>
      <c r="D52" s="87" t="e">
        <f>-PPMT('1.入力'!$D$17/12,B52,'1.入力'!$D$16*12,'1.入力'!$D$10,0)</f>
        <v>#NUM!</v>
      </c>
      <c r="E52" s="87" t="e">
        <f>-IPMT('1.入力'!$D$17/12,B52,'1.入力'!$D$16*12,'1.入力'!$D$10,0)</f>
        <v>#NUM!</v>
      </c>
    </row>
    <row r="53" spans="2:8" x14ac:dyDescent="0.15">
      <c r="B53" s="39">
        <v>48</v>
      </c>
      <c r="C53" s="80">
        <v>4</v>
      </c>
      <c r="D53" s="87" t="e">
        <f>-PPMT('1.入力'!$D$17/12,B53,'1.入力'!$D$16*12,'1.入力'!$D$10,0)</f>
        <v>#NUM!</v>
      </c>
      <c r="E53" s="87" t="e">
        <f>-IPMT('1.入力'!$D$17/12,B53,'1.入力'!$D$16*12,'1.入力'!$D$10,0)</f>
        <v>#NUM!</v>
      </c>
    </row>
    <row r="54" spans="2:8" x14ac:dyDescent="0.15">
      <c r="B54" s="39">
        <v>49</v>
      </c>
      <c r="C54" s="80">
        <v>5</v>
      </c>
      <c r="D54" s="87" t="e">
        <f>-PPMT('1.入力'!$D$17/12,B54,'1.入力'!$D$16*12,'1.入力'!$D$10,0)</f>
        <v>#NUM!</v>
      </c>
      <c r="E54" s="87" t="e">
        <f>-IPMT('1.入力'!$D$17/12,B54,'1.入力'!$D$16*12,'1.入力'!$D$10,0)</f>
        <v>#NUM!</v>
      </c>
    </row>
    <row r="55" spans="2:8" x14ac:dyDescent="0.15">
      <c r="B55" s="39">
        <v>50</v>
      </c>
      <c r="C55" s="80">
        <v>5</v>
      </c>
      <c r="D55" s="87" t="e">
        <f>-PPMT('1.入力'!$D$17/12,B55,'1.入力'!$D$16*12,'1.入力'!$D$10,0)</f>
        <v>#NUM!</v>
      </c>
      <c r="E55" s="87" t="e">
        <f>-IPMT('1.入力'!$D$17/12,B55,'1.入力'!$D$16*12,'1.入力'!$D$10,0)</f>
        <v>#NUM!</v>
      </c>
    </row>
    <row r="56" spans="2:8" x14ac:dyDescent="0.15">
      <c r="B56" s="39">
        <v>51</v>
      </c>
      <c r="C56" s="80">
        <v>5</v>
      </c>
      <c r="D56" s="87" t="e">
        <f>-PPMT('1.入力'!$D$17/12,B56,'1.入力'!$D$16*12,'1.入力'!$D$10,0)</f>
        <v>#NUM!</v>
      </c>
      <c r="E56" s="87" t="e">
        <f>-IPMT('1.入力'!$D$17/12,B56,'1.入力'!$D$16*12,'1.入力'!$D$10,0)</f>
        <v>#NUM!</v>
      </c>
    </row>
    <row r="57" spans="2:8" x14ac:dyDescent="0.15">
      <c r="B57" s="39">
        <v>52</v>
      </c>
      <c r="C57" s="80">
        <v>5</v>
      </c>
      <c r="D57" s="87" t="e">
        <f>-PPMT('1.入力'!$D$17/12,B57,'1.入力'!$D$16*12,'1.入力'!$D$10,0)</f>
        <v>#NUM!</v>
      </c>
      <c r="E57" s="87" t="e">
        <f>-IPMT('1.入力'!$D$17/12,B57,'1.入力'!$D$16*12,'1.入力'!$D$10,0)</f>
        <v>#NUM!</v>
      </c>
    </row>
    <row r="58" spans="2:8" x14ac:dyDescent="0.15">
      <c r="B58" s="39">
        <v>53</v>
      </c>
      <c r="C58" s="80">
        <v>5</v>
      </c>
      <c r="D58" s="87" t="e">
        <f>-PPMT('1.入力'!$D$17/12,B58,'1.入力'!$D$16*12,'1.入力'!$D$10,0)</f>
        <v>#NUM!</v>
      </c>
      <c r="E58" s="87" t="e">
        <f>-IPMT('1.入力'!$D$17/12,B58,'1.入力'!$D$16*12,'1.入力'!$D$10,0)</f>
        <v>#NUM!</v>
      </c>
    </row>
    <row r="59" spans="2:8" x14ac:dyDescent="0.15">
      <c r="B59" s="39">
        <v>54</v>
      </c>
      <c r="C59" s="80">
        <v>5</v>
      </c>
      <c r="D59" s="87" t="e">
        <f>-PPMT('1.入力'!$D$17/12,B59,'1.入力'!$D$16*12,'1.入力'!$D$10,0)</f>
        <v>#NUM!</v>
      </c>
      <c r="E59" s="87" t="e">
        <f>-IPMT('1.入力'!$D$17/12,B59,'1.入力'!$D$16*12,'1.入力'!$D$10,0)</f>
        <v>#NUM!</v>
      </c>
    </row>
    <row r="60" spans="2:8" x14ac:dyDescent="0.15">
      <c r="B60" s="39">
        <v>55</v>
      </c>
      <c r="C60" s="80">
        <v>5</v>
      </c>
      <c r="D60" s="87" t="e">
        <f>-PPMT('1.入力'!$D$17/12,B60,'1.入力'!$D$16*12,'1.入力'!$D$10,0)</f>
        <v>#NUM!</v>
      </c>
      <c r="E60" s="87" t="e">
        <f>-IPMT('1.入力'!$D$17/12,B60,'1.入力'!$D$16*12,'1.入力'!$D$10,0)</f>
        <v>#NUM!</v>
      </c>
    </row>
    <row r="61" spans="2:8" x14ac:dyDescent="0.15">
      <c r="B61" s="39">
        <v>56</v>
      </c>
      <c r="C61" s="80">
        <v>5</v>
      </c>
      <c r="D61" s="87" t="e">
        <f>-PPMT('1.入力'!$D$17/12,B61,'1.入力'!$D$16*12,'1.入力'!$D$10,0)</f>
        <v>#NUM!</v>
      </c>
      <c r="E61" s="87" t="e">
        <f>-IPMT('1.入力'!$D$17/12,B61,'1.入力'!$D$16*12,'1.入力'!$D$10,0)</f>
        <v>#NUM!</v>
      </c>
    </row>
    <row r="62" spans="2:8" x14ac:dyDescent="0.15">
      <c r="B62" s="39">
        <v>57</v>
      </c>
      <c r="C62" s="80">
        <v>5</v>
      </c>
      <c r="D62" s="87" t="e">
        <f>-PPMT('1.入力'!$D$17/12,B62,'1.入力'!$D$16*12,'1.入力'!$D$10,0)</f>
        <v>#NUM!</v>
      </c>
      <c r="E62" s="87" t="e">
        <f>-IPMT('1.入力'!$D$17/12,B62,'1.入力'!$D$16*12,'1.入力'!$D$10,0)</f>
        <v>#NUM!</v>
      </c>
    </row>
    <row r="63" spans="2:8" x14ac:dyDescent="0.15">
      <c r="B63" s="39">
        <v>58</v>
      </c>
      <c r="C63" s="80">
        <v>5</v>
      </c>
      <c r="D63" s="87" t="e">
        <f>-PPMT('1.入力'!$D$17/12,B63,'1.入力'!$D$16*12,'1.入力'!$D$10,0)</f>
        <v>#NUM!</v>
      </c>
      <c r="E63" s="87" t="e">
        <f>-IPMT('1.入力'!$D$17/12,B63,'1.入力'!$D$16*12,'1.入力'!$D$10,0)</f>
        <v>#NUM!</v>
      </c>
    </row>
    <row r="64" spans="2:8" x14ac:dyDescent="0.15">
      <c r="B64" s="39">
        <v>59</v>
      </c>
      <c r="C64" s="80">
        <v>5</v>
      </c>
      <c r="D64" s="87" t="e">
        <f>-PPMT('1.入力'!$D$17/12,B64,'1.入力'!$D$16*12,'1.入力'!$D$10,0)</f>
        <v>#NUM!</v>
      </c>
      <c r="E64" s="87" t="e">
        <f>-IPMT('1.入力'!$D$17/12,B64,'1.入力'!$D$16*12,'1.入力'!$D$10,0)</f>
        <v>#NUM!</v>
      </c>
    </row>
    <row r="65" spans="2:5" x14ac:dyDescent="0.15">
      <c r="B65" s="39">
        <v>60</v>
      </c>
      <c r="C65" s="80">
        <v>5</v>
      </c>
      <c r="D65" s="87" t="e">
        <f>-PPMT('1.入力'!$D$17/12,B65,'1.入力'!$D$16*12,'1.入力'!$D$10,0)</f>
        <v>#NUM!</v>
      </c>
      <c r="E65" s="87" t="e">
        <f>-IPMT('1.入力'!$D$17/12,B65,'1.入力'!$D$16*12,'1.入力'!$D$10,0)</f>
        <v>#NUM!</v>
      </c>
    </row>
    <row r="66" spans="2:5" x14ac:dyDescent="0.15">
      <c r="B66" s="39">
        <v>61</v>
      </c>
      <c r="C66" s="80">
        <v>6</v>
      </c>
      <c r="D66" s="87" t="e">
        <f>-PPMT('1.入力'!$D$17/12,B66,'1.入力'!$D$16*12,'1.入力'!$D$10,0)</f>
        <v>#NUM!</v>
      </c>
      <c r="E66" s="87" t="e">
        <f>-IPMT('1.入力'!$D$17/12,B66,'1.入力'!$D$16*12,'1.入力'!$D$10,0)</f>
        <v>#NUM!</v>
      </c>
    </row>
    <row r="67" spans="2:5" x14ac:dyDescent="0.15">
      <c r="B67" s="39">
        <v>62</v>
      </c>
      <c r="C67" s="80">
        <v>6</v>
      </c>
      <c r="D67" s="87" t="e">
        <f>-PPMT('1.入力'!$D$17/12,B67,'1.入力'!$D$16*12,'1.入力'!$D$10,0)</f>
        <v>#NUM!</v>
      </c>
      <c r="E67" s="87" t="e">
        <f>-IPMT('1.入力'!$D$17/12,B67,'1.入力'!$D$16*12,'1.入力'!$D$10,0)</f>
        <v>#NUM!</v>
      </c>
    </row>
    <row r="68" spans="2:5" x14ac:dyDescent="0.15">
      <c r="B68" s="39">
        <v>63</v>
      </c>
      <c r="C68" s="80">
        <v>6</v>
      </c>
      <c r="D68" s="87" t="e">
        <f>-PPMT('1.入力'!$D$17/12,B68,'1.入力'!$D$16*12,'1.入力'!$D$10,0)</f>
        <v>#NUM!</v>
      </c>
      <c r="E68" s="87" t="e">
        <f>-IPMT('1.入力'!$D$17/12,B68,'1.入力'!$D$16*12,'1.入力'!$D$10,0)</f>
        <v>#NUM!</v>
      </c>
    </row>
    <row r="69" spans="2:5" x14ac:dyDescent="0.15">
      <c r="B69" s="39">
        <v>64</v>
      </c>
      <c r="C69" s="80">
        <v>6</v>
      </c>
      <c r="D69" s="87" t="e">
        <f>-PPMT('1.入力'!$D$17/12,B69,'1.入力'!$D$16*12,'1.入力'!$D$10,0)</f>
        <v>#NUM!</v>
      </c>
      <c r="E69" s="87" t="e">
        <f>-IPMT('1.入力'!$D$17/12,B69,'1.入力'!$D$16*12,'1.入力'!$D$10,0)</f>
        <v>#NUM!</v>
      </c>
    </row>
    <row r="70" spans="2:5" x14ac:dyDescent="0.15">
      <c r="B70" s="39">
        <v>65</v>
      </c>
      <c r="C70" s="80">
        <v>6</v>
      </c>
      <c r="D70" s="87" t="e">
        <f>-PPMT('1.入力'!$D$17/12,B70,'1.入力'!$D$16*12,'1.入力'!$D$10,0)</f>
        <v>#NUM!</v>
      </c>
      <c r="E70" s="87" t="e">
        <f>-IPMT('1.入力'!$D$17/12,B70,'1.入力'!$D$16*12,'1.入力'!$D$10,0)</f>
        <v>#NUM!</v>
      </c>
    </row>
    <row r="71" spans="2:5" x14ac:dyDescent="0.15">
      <c r="B71" s="39">
        <v>66</v>
      </c>
      <c r="C71" s="80">
        <v>6</v>
      </c>
      <c r="D71" s="87" t="e">
        <f>-PPMT('1.入力'!$D$17/12,B71,'1.入力'!$D$16*12,'1.入力'!$D$10,0)</f>
        <v>#NUM!</v>
      </c>
      <c r="E71" s="87" t="e">
        <f>-IPMT('1.入力'!$D$17/12,B71,'1.入力'!$D$16*12,'1.入力'!$D$10,0)</f>
        <v>#NUM!</v>
      </c>
    </row>
    <row r="72" spans="2:5" x14ac:dyDescent="0.15">
      <c r="B72" s="39">
        <v>67</v>
      </c>
      <c r="C72" s="80">
        <v>6</v>
      </c>
      <c r="D72" s="87" t="e">
        <f>-PPMT('1.入力'!$D$17/12,B72,'1.入力'!$D$16*12,'1.入力'!$D$10,0)</f>
        <v>#NUM!</v>
      </c>
      <c r="E72" s="87" t="e">
        <f>-IPMT('1.入力'!$D$17/12,B72,'1.入力'!$D$16*12,'1.入力'!$D$10,0)</f>
        <v>#NUM!</v>
      </c>
    </row>
    <row r="73" spans="2:5" x14ac:dyDescent="0.15">
      <c r="B73" s="39">
        <v>68</v>
      </c>
      <c r="C73" s="80">
        <v>6</v>
      </c>
      <c r="D73" s="87" t="e">
        <f>-PPMT('1.入力'!$D$17/12,B73,'1.入力'!$D$16*12,'1.入力'!$D$10,0)</f>
        <v>#NUM!</v>
      </c>
      <c r="E73" s="87" t="e">
        <f>-IPMT('1.入力'!$D$17/12,B73,'1.入力'!$D$16*12,'1.入力'!$D$10,0)</f>
        <v>#NUM!</v>
      </c>
    </row>
    <row r="74" spans="2:5" x14ac:dyDescent="0.15">
      <c r="B74" s="39">
        <v>69</v>
      </c>
      <c r="C74" s="80">
        <v>6</v>
      </c>
      <c r="D74" s="87" t="e">
        <f>-PPMT('1.入力'!$D$17/12,B74,'1.入力'!$D$16*12,'1.入力'!$D$10,0)</f>
        <v>#NUM!</v>
      </c>
      <c r="E74" s="87" t="e">
        <f>-IPMT('1.入力'!$D$17/12,B74,'1.入力'!$D$16*12,'1.入力'!$D$10,0)</f>
        <v>#NUM!</v>
      </c>
    </row>
    <row r="75" spans="2:5" x14ac:dyDescent="0.15">
      <c r="B75" s="39">
        <v>70</v>
      </c>
      <c r="C75" s="80">
        <v>6</v>
      </c>
      <c r="D75" s="87" t="e">
        <f>-PPMT('1.入力'!$D$17/12,B75,'1.入力'!$D$16*12,'1.入力'!$D$10,0)</f>
        <v>#NUM!</v>
      </c>
      <c r="E75" s="87" t="e">
        <f>-IPMT('1.入力'!$D$17/12,B75,'1.入力'!$D$16*12,'1.入力'!$D$10,0)</f>
        <v>#NUM!</v>
      </c>
    </row>
    <row r="76" spans="2:5" x14ac:dyDescent="0.15">
      <c r="B76" s="39">
        <v>71</v>
      </c>
      <c r="C76" s="80">
        <v>6</v>
      </c>
      <c r="D76" s="87" t="e">
        <f>-PPMT('1.入力'!$D$17/12,B76,'1.入力'!$D$16*12,'1.入力'!$D$10,0)</f>
        <v>#NUM!</v>
      </c>
      <c r="E76" s="87" t="e">
        <f>-IPMT('1.入力'!$D$17/12,B76,'1.入力'!$D$16*12,'1.入力'!$D$10,0)</f>
        <v>#NUM!</v>
      </c>
    </row>
    <row r="77" spans="2:5" x14ac:dyDescent="0.15">
      <c r="B77" s="39">
        <v>72</v>
      </c>
      <c r="C77" s="80">
        <v>6</v>
      </c>
      <c r="D77" s="87" t="e">
        <f>-PPMT('1.入力'!$D$17/12,B77,'1.入力'!$D$16*12,'1.入力'!$D$10,0)</f>
        <v>#NUM!</v>
      </c>
      <c r="E77" s="87" t="e">
        <f>-IPMT('1.入力'!$D$17/12,B77,'1.入力'!$D$16*12,'1.入力'!$D$10,0)</f>
        <v>#NUM!</v>
      </c>
    </row>
    <row r="78" spans="2:5" x14ac:dyDescent="0.15">
      <c r="B78" s="39">
        <v>73</v>
      </c>
      <c r="C78" s="80">
        <v>7</v>
      </c>
      <c r="D78" s="87" t="e">
        <f>-PPMT('1.入力'!$D$17/12,B78,'1.入力'!$D$16*12,'1.入力'!$D$10,0)</f>
        <v>#NUM!</v>
      </c>
      <c r="E78" s="87" t="e">
        <f>-IPMT('1.入力'!$D$17/12,B78,'1.入力'!$D$16*12,'1.入力'!$D$10,0)</f>
        <v>#NUM!</v>
      </c>
    </row>
    <row r="79" spans="2:5" x14ac:dyDescent="0.15">
      <c r="B79" s="39">
        <v>74</v>
      </c>
      <c r="C79" s="80">
        <v>7</v>
      </c>
      <c r="D79" s="87" t="e">
        <f>-PPMT('1.入力'!$D$17/12,B79,'1.入力'!$D$16*12,'1.入力'!$D$10,0)</f>
        <v>#NUM!</v>
      </c>
      <c r="E79" s="87" t="e">
        <f>-IPMT('1.入力'!$D$17/12,B79,'1.入力'!$D$16*12,'1.入力'!$D$10,0)</f>
        <v>#NUM!</v>
      </c>
    </row>
    <row r="80" spans="2:5" x14ac:dyDescent="0.15">
      <c r="B80" s="39">
        <v>75</v>
      </c>
      <c r="C80" s="80">
        <v>7</v>
      </c>
      <c r="D80" s="87" t="e">
        <f>-PPMT('1.入力'!$D$17/12,B80,'1.入力'!$D$16*12,'1.入力'!$D$10,0)</f>
        <v>#NUM!</v>
      </c>
      <c r="E80" s="87" t="e">
        <f>-IPMT('1.入力'!$D$17/12,B80,'1.入力'!$D$16*12,'1.入力'!$D$10,0)</f>
        <v>#NUM!</v>
      </c>
    </row>
    <row r="81" spans="2:5" x14ac:dyDescent="0.15">
      <c r="B81" s="39">
        <v>76</v>
      </c>
      <c r="C81" s="80">
        <v>7</v>
      </c>
      <c r="D81" s="87" t="e">
        <f>-PPMT('1.入力'!$D$17/12,B81,'1.入力'!$D$16*12,'1.入力'!$D$10,0)</f>
        <v>#NUM!</v>
      </c>
      <c r="E81" s="87" t="e">
        <f>-IPMT('1.入力'!$D$17/12,B81,'1.入力'!$D$16*12,'1.入力'!$D$10,0)</f>
        <v>#NUM!</v>
      </c>
    </row>
    <row r="82" spans="2:5" x14ac:dyDescent="0.15">
      <c r="B82" s="39">
        <v>77</v>
      </c>
      <c r="C82" s="80">
        <v>7</v>
      </c>
      <c r="D82" s="87" t="e">
        <f>-PPMT('1.入力'!$D$17/12,B82,'1.入力'!$D$16*12,'1.入力'!$D$10,0)</f>
        <v>#NUM!</v>
      </c>
      <c r="E82" s="87" t="e">
        <f>-IPMT('1.入力'!$D$17/12,B82,'1.入力'!$D$16*12,'1.入力'!$D$10,0)</f>
        <v>#NUM!</v>
      </c>
    </row>
    <row r="83" spans="2:5" x14ac:dyDescent="0.15">
      <c r="B83" s="39">
        <v>78</v>
      </c>
      <c r="C83" s="80">
        <v>7</v>
      </c>
      <c r="D83" s="87" t="e">
        <f>-PPMT('1.入力'!$D$17/12,B83,'1.入力'!$D$16*12,'1.入力'!$D$10,0)</f>
        <v>#NUM!</v>
      </c>
      <c r="E83" s="87" t="e">
        <f>-IPMT('1.入力'!$D$17/12,B83,'1.入力'!$D$16*12,'1.入力'!$D$10,0)</f>
        <v>#NUM!</v>
      </c>
    </row>
    <row r="84" spans="2:5" x14ac:dyDescent="0.15">
      <c r="B84" s="39">
        <v>79</v>
      </c>
      <c r="C84" s="80">
        <v>7</v>
      </c>
      <c r="D84" s="87" t="e">
        <f>-PPMT('1.入力'!$D$17/12,B84,'1.入力'!$D$16*12,'1.入力'!$D$10,0)</f>
        <v>#NUM!</v>
      </c>
      <c r="E84" s="87" t="e">
        <f>-IPMT('1.入力'!$D$17/12,B84,'1.入力'!$D$16*12,'1.入力'!$D$10,0)</f>
        <v>#NUM!</v>
      </c>
    </row>
    <row r="85" spans="2:5" x14ac:dyDescent="0.15">
      <c r="B85" s="39">
        <v>80</v>
      </c>
      <c r="C85" s="80">
        <v>7</v>
      </c>
      <c r="D85" s="87" t="e">
        <f>-PPMT('1.入力'!$D$17/12,B85,'1.入力'!$D$16*12,'1.入力'!$D$10,0)</f>
        <v>#NUM!</v>
      </c>
      <c r="E85" s="87" t="e">
        <f>-IPMT('1.入力'!$D$17/12,B85,'1.入力'!$D$16*12,'1.入力'!$D$10,0)</f>
        <v>#NUM!</v>
      </c>
    </row>
    <row r="86" spans="2:5" x14ac:dyDescent="0.15">
      <c r="B86" s="39">
        <v>81</v>
      </c>
      <c r="C86" s="80">
        <v>7</v>
      </c>
      <c r="D86" s="87" t="e">
        <f>-PPMT('1.入力'!$D$17/12,B86,'1.入力'!$D$16*12,'1.入力'!$D$10,0)</f>
        <v>#NUM!</v>
      </c>
      <c r="E86" s="87" t="e">
        <f>-IPMT('1.入力'!$D$17/12,B86,'1.入力'!$D$16*12,'1.入力'!$D$10,0)</f>
        <v>#NUM!</v>
      </c>
    </row>
    <row r="87" spans="2:5" x14ac:dyDescent="0.15">
      <c r="B87" s="39">
        <v>82</v>
      </c>
      <c r="C87" s="80">
        <v>7</v>
      </c>
      <c r="D87" s="87" t="e">
        <f>-PPMT('1.入力'!$D$17/12,B87,'1.入力'!$D$16*12,'1.入力'!$D$10,0)</f>
        <v>#NUM!</v>
      </c>
      <c r="E87" s="87" t="e">
        <f>-IPMT('1.入力'!$D$17/12,B87,'1.入力'!$D$16*12,'1.入力'!$D$10,0)</f>
        <v>#NUM!</v>
      </c>
    </row>
    <row r="88" spans="2:5" x14ac:dyDescent="0.15">
      <c r="B88" s="39">
        <v>83</v>
      </c>
      <c r="C88" s="80">
        <v>7</v>
      </c>
      <c r="D88" s="87" t="e">
        <f>-PPMT('1.入力'!$D$17/12,B88,'1.入力'!$D$16*12,'1.入力'!$D$10,0)</f>
        <v>#NUM!</v>
      </c>
      <c r="E88" s="87" t="e">
        <f>-IPMT('1.入力'!$D$17/12,B88,'1.入力'!$D$16*12,'1.入力'!$D$10,0)</f>
        <v>#NUM!</v>
      </c>
    </row>
    <row r="89" spans="2:5" x14ac:dyDescent="0.15">
      <c r="B89" s="39">
        <v>84</v>
      </c>
      <c r="C89" s="80">
        <v>7</v>
      </c>
      <c r="D89" s="87" t="e">
        <f>-PPMT('1.入力'!$D$17/12,B89,'1.入力'!$D$16*12,'1.入力'!$D$10,0)</f>
        <v>#NUM!</v>
      </c>
      <c r="E89" s="87" t="e">
        <f>-IPMT('1.入力'!$D$17/12,B89,'1.入力'!$D$16*12,'1.入力'!$D$10,0)</f>
        <v>#NUM!</v>
      </c>
    </row>
    <row r="90" spans="2:5" x14ac:dyDescent="0.15">
      <c r="B90" s="39">
        <v>85</v>
      </c>
      <c r="C90" s="80">
        <v>8</v>
      </c>
      <c r="D90" s="87" t="e">
        <f>-PPMT('1.入力'!$D$17/12,B90,'1.入力'!$D$16*12,'1.入力'!$D$10,0)</f>
        <v>#NUM!</v>
      </c>
      <c r="E90" s="87" t="e">
        <f>-IPMT('1.入力'!$D$17/12,B90,'1.入力'!$D$16*12,'1.入力'!$D$10,0)</f>
        <v>#NUM!</v>
      </c>
    </row>
    <row r="91" spans="2:5" x14ac:dyDescent="0.15">
      <c r="B91" s="39">
        <v>86</v>
      </c>
      <c r="C91" s="80">
        <v>8</v>
      </c>
      <c r="D91" s="87" t="e">
        <f>-PPMT('1.入力'!$D$17/12,B91,'1.入力'!$D$16*12,'1.入力'!$D$10,0)</f>
        <v>#NUM!</v>
      </c>
      <c r="E91" s="87" t="e">
        <f>-IPMT('1.入力'!$D$17/12,B91,'1.入力'!$D$16*12,'1.入力'!$D$10,0)</f>
        <v>#NUM!</v>
      </c>
    </row>
    <row r="92" spans="2:5" x14ac:dyDescent="0.15">
      <c r="B92" s="39">
        <v>87</v>
      </c>
      <c r="C92" s="80">
        <v>8</v>
      </c>
      <c r="D92" s="87" t="e">
        <f>-PPMT('1.入力'!$D$17/12,B92,'1.入力'!$D$16*12,'1.入力'!$D$10,0)</f>
        <v>#NUM!</v>
      </c>
      <c r="E92" s="87" t="e">
        <f>-IPMT('1.入力'!$D$17/12,B92,'1.入力'!$D$16*12,'1.入力'!$D$10,0)</f>
        <v>#NUM!</v>
      </c>
    </row>
    <row r="93" spans="2:5" x14ac:dyDescent="0.15">
      <c r="B93" s="39">
        <v>88</v>
      </c>
      <c r="C93" s="80">
        <v>8</v>
      </c>
      <c r="D93" s="87" t="e">
        <f>-PPMT('1.入力'!$D$17/12,B93,'1.入力'!$D$16*12,'1.入力'!$D$10,0)</f>
        <v>#NUM!</v>
      </c>
      <c r="E93" s="87" t="e">
        <f>-IPMT('1.入力'!$D$17/12,B93,'1.入力'!$D$16*12,'1.入力'!$D$10,0)</f>
        <v>#NUM!</v>
      </c>
    </row>
    <row r="94" spans="2:5" x14ac:dyDescent="0.15">
      <c r="B94" s="39">
        <v>89</v>
      </c>
      <c r="C94" s="80">
        <v>8</v>
      </c>
      <c r="D94" s="87" t="e">
        <f>-PPMT('1.入力'!$D$17/12,B94,'1.入力'!$D$16*12,'1.入力'!$D$10,0)</f>
        <v>#NUM!</v>
      </c>
      <c r="E94" s="87" t="e">
        <f>-IPMT('1.入力'!$D$17/12,B94,'1.入力'!$D$16*12,'1.入力'!$D$10,0)</f>
        <v>#NUM!</v>
      </c>
    </row>
    <row r="95" spans="2:5" x14ac:dyDescent="0.15">
      <c r="B95" s="39">
        <v>90</v>
      </c>
      <c r="C95" s="80">
        <v>8</v>
      </c>
      <c r="D95" s="87" t="e">
        <f>-PPMT('1.入力'!$D$17/12,B95,'1.入力'!$D$16*12,'1.入力'!$D$10,0)</f>
        <v>#NUM!</v>
      </c>
      <c r="E95" s="87" t="e">
        <f>-IPMT('1.入力'!$D$17/12,B95,'1.入力'!$D$16*12,'1.入力'!$D$10,0)</f>
        <v>#NUM!</v>
      </c>
    </row>
    <row r="96" spans="2:5" x14ac:dyDescent="0.15">
      <c r="B96" s="39">
        <v>91</v>
      </c>
      <c r="C96" s="80">
        <v>8</v>
      </c>
      <c r="D96" s="87" t="e">
        <f>-PPMT('1.入力'!$D$17/12,B96,'1.入力'!$D$16*12,'1.入力'!$D$10,0)</f>
        <v>#NUM!</v>
      </c>
      <c r="E96" s="87" t="e">
        <f>-IPMT('1.入力'!$D$17/12,B96,'1.入力'!$D$16*12,'1.入力'!$D$10,0)</f>
        <v>#NUM!</v>
      </c>
    </row>
    <row r="97" spans="2:5" x14ac:dyDescent="0.15">
      <c r="B97" s="39">
        <v>92</v>
      </c>
      <c r="C97" s="80">
        <v>8</v>
      </c>
      <c r="D97" s="87" t="e">
        <f>-PPMT('1.入力'!$D$17/12,B97,'1.入力'!$D$16*12,'1.入力'!$D$10,0)</f>
        <v>#NUM!</v>
      </c>
      <c r="E97" s="87" t="e">
        <f>-IPMT('1.入力'!$D$17/12,B97,'1.入力'!$D$16*12,'1.入力'!$D$10,0)</f>
        <v>#NUM!</v>
      </c>
    </row>
    <row r="98" spans="2:5" x14ac:dyDescent="0.15">
      <c r="B98" s="39">
        <v>93</v>
      </c>
      <c r="C98" s="80">
        <v>8</v>
      </c>
      <c r="D98" s="87" t="e">
        <f>-PPMT('1.入力'!$D$17/12,B98,'1.入力'!$D$16*12,'1.入力'!$D$10,0)</f>
        <v>#NUM!</v>
      </c>
      <c r="E98" s="87" t="e">
        <f>-IPMT('1.入力'!$D$17/12,B98,'1.入力'!$D$16*12,'1.入力'!$D$10,0)</f>
        <v>#NUM!</v>
      </c>
    </row>
    <row r="99" spans="2:5" x14ac:dyDescent="0.15">
      <c r="B99" s="39">
        <v>94</v>
      </c>
      <c r="C99" s="80">
        <v>8</v>
      </c>
      <c r="D99" s="87" t="e">
        <f>-PPMT('1.入力'!$D$17/12,B99,'1.入力'!$D$16*12,'1.入力'!$D$10,0)</f>
        <v>#NUM!</v>
      </c>
      <c r="E99" s="87" t="e">
        <f>-IPMT('1.入力'!$D$17/12,B99,'1.入力'!$D$16*12,'1.入力'!$D$10,0)</f>
        <v>#NUM!</v>
      </c>
    </row>
    <row r="100" spans="2:5" x14ac:dyDescent="0.15">
      <c r="B100" s="39">
        <v>95</v>
      </c>
      <c r="C100" s="80">
        <v>8</v>
      </c>
      <c r="D100" s="87" t="e">
        <f>-PPMT('1.入力'!$D$17/12,B100,'1.入力'!$D$16*12,'1.入力'!$D$10,0)</f>
        <v>#NUM!</v>
      </c>
      <c r="E100" s="87" t="e">
        <f>-IPMT('1.入力'!$D$17/12,B100,'1.入力'!$D$16*12,'1.入力'!$D$10,0)</f>
        <v>#NUM!</v>
      </c>
    </row>
    <row r="101" spans="2:5" x14ac:dyDescent="0.15">
      <c r="B101" s="39">
        <v>96</v>
      </c>
      <c r="C101" s="80">
        <v>8</v>
      </c>
      <c r="D101" s="87" t="e">
        <f>-PPMT('1.入力'!$D$17/12,B101,'1.入力'!$D$16*12,'1.入力'!$D$10,0)</f>
        <v>#NUM!</v>
      </c>
      <c r="E101" s="87" t="e">
        <f>-IPMT('1.入力'!$D$17/12,B101,'1.入力'!$D$16*12,'1.入力'!$D$10,0)</f>
        <v>#NUM!</v>
      </c>
    </row>
    <row r="102" spans="2:5" x14ac:dyDescent="0.15">
      <c r="B102" s="39">
        <v>97</v>
      </c>
      <c r="C102" s="80">
        <v>9</v>
      </c>
      <c r="D102" s="87" t="e">
        <f>-PPMT('1.入力'!$D$17/12,B102,'1.入力'!$D$16*12,'1.入力'!$D$10,0)</f>
        <v>#NUM!</v>
      </c>
      <c r="E102" s="87" t="e">
        <f>-IPMT('1.入力'!$D$17/12,B102,'1.入力'!$D$16*12,'1.入力'!$D$10,0)</f>
        <v>#NUM!</v>
      </c>
    </row>
    <row r="103" spans="2:5" x14ac:dyDescent="0.15">
      <c r="B103" s="39">
        <v>98</v>
      </c>
      <c r="C103" s="80">
        <v>9</v>
      </c>
      <c r="D103" s="87" t="e">
        <f>-PPMT('1.入力'!$D$17/12,B103,'1.入力'!$D$16*12,'1.入力'!$D$10,0)</f>
        <v>#NUM!</v>
      </c>
      <c r="E103" s="87" t="e">
        <f>-IPMT('1.入力'!$D$17/12,B103,'1.入力'!$D$16*12,'1.入力'!$D$10,0)</f>
        <v>#NUM!</v>
      </c>
    </row>
    <row r="104" spans="2:5" x14ac:dyDescent="0.15">
      <c r="B104" s="39">
        <v>99</v>
      </c>
      <c r="C104" s="80">
        <v>9</v>
      </c>
      <c r="D104" s="87" t="e">
        <f>-PPMT('1.入力'!$D$17/12,B104,'1.入力'!$D$16*12,'1.入力'!$D$10,0)</f>
        <v>#NUM!</v>
      </c>
      <c r="E104" s="87" t="e">
        <f>-IPMT('1.入力'!$D$17/12,B104,'1.入力'!$D$16*12,'1.入力'!$D$10,0)</f>
        <v>#NUM!</v>
      </c>
    </row>
    <row r="105" spans="2:5" x14ac:dyDescent="0.15">
      <c r="B105" s="39">
        <v>100</v>
      </c>
      <c r="C105" s="80">
        <v>9</v>
      </c>
      <c r="D105" s="87" t="e">
        <f>-PPMT('1.入力'!$D$17/12,B105,'1.入力'!$D$16*12,'1.入力'!$D$10,0)</f>
        <v>#NUM!</v>
      </c>
      <c r="E105" s="87" t="e">
        <f>-IPMT('1.入力'!$D$17/12,B105,'1.入力'!$D$16*12,'1.入力'!$D$10,0)</f>
        <v>#NUM!</v>
      </c>
    </row>
    <row r="106" spans="2:5" x14ac:dyDescent="0.15">
      <c r="B106" s="39">
        <v>101</v>
      </c>
      <c r="C106" s="80">
        <v>9</v>
      </c>
      <c r="D106" s="87" t="e">
        <f>-PPMT('1.入力'!$D$17/12,B106,'1.入力'!$D$16*12,'1.入力'!$D$10,0)</f>
        <v>#NUM!</v>
      </c>
      <c r="E106" s="87" t="e">
        <f>-IPMT('1.入力'!$D$17/12,B106,'1.入力'!$D$16*12,'1.入力'!$D$10,0)</f>
        <v>#NUM!</v>
      </c>
    </row>
    <row r="107" spans="2:5" x14ac:dyDescent="0.15">
      <c r="B107" s="39">
        <v>102</v>
      </c>
      <c r="C107" s="80">
        <v>9</v>
      </c>
      <c r="D107" s="87" t="e">
        <f>-PPMT('1.入力'!$D$17/12,B107,'1.入力'!$D$16*12,'1.入力'!$D$10,0)</f>
        <v>#NUM!</v>
      </c>
      <c r="E107" s="87" t="e">
        <f>-IPMT('1.入力'!$D$17/12,B107,'1.入力'!$D$16*12,'1.入力'!$D$10,0)</f>
        <v>#NUM!</v>
      </c>
    </row>
    <row r="108" spans="2:5" x14ac:dyDescent="0.15">
      <c r="B108" s="39">
        <v>103</v>
      </c>
      <c r="C108" s="80">
        <v>9</v>
      </c>
      <c r="D108" s="87" t="e">
        <f>-PPMT('1.入力'!$D$17/12,B108,'1.入力'!$D$16*12,'1.入力'!$D$10,0)</f>
        <v>#NUM!</v>
      </c>
      <c r="E108" s="87" t="e">
        <f>-IPMT('1.入力'!$D$17/12,B108,'1.入力'!$D$16*12,'1.入力'!$D$10,0)</f>
        <v>#NUM!</v>
      </c>
    </row>
    <row r="109" spans="2:5" x14ac:dyDescent="0.15">
      <c r="B109" s="39">
        <v>104</v>
      </c>
      <c r="C109" s="80">
        <v>9</v>
      </c>
      <c r="D109" s="87" t="e">
        <f>-PPMT('1.入力'!$D$17/12,B109,'1.入力'!$D$16*12,'1.入力'!$D$10,0)</f>
        <v>#NUM!</v>
      </c>
      <c r="E109" s="87" t="e">
        <f>-IPMT('1.入力'!$D$17/12,B109,'1.入力'!$D$16*12,'1.入力'!$D$10,0)</f>
        <v>#NUM!</v>
      </c>
    </row>
    <row r="110" spans="2:5" x14ac:dyDescent="0.15">
      <c r="B110" s="39">
        <v>105</v>
      </c>
      <c r="C110" s="80">
        <v>9</v>
      </c>
      <c r="D110" s="87" t="e">
        <f>-PPMT('1.入力'!$D$17/12,B110,'1.入力'!$D$16*12,'1.入力'!$D$10,0)</f>
        <v>#NUM!</v>
      </c>
      <c r="E110" s="87" t="e">
        <f>-IPMT('1.入力'!$D$17/12,B110,'1.入力'!$D$16*12,'1.入力'!$D$10,0)</f>
        <v>#NUM!</v>
      </c>
    </row>
    <row r="111" spans="2:5" x14ac:dyDescent="0.15">
      <c r="B111" s="39">
        <v>106</v>
      </c>
      <c r="C111" s="80">
        <v>9</v>
      </c>
      <c r="D111" s="87" t="e">
        <f>-PPMT('1.入力'!$D$17/12,B111,'1.入力'!$D$16*12,'1.入力'!$D$10,0)</f>
        <v>#NUM!</v>
      </c>
      <c r="E111" s="87" t="e">
        <f>-IPMT('1.入力'!$D$17/12,B111,'1.入力'!$D$16*12,'1.入力'!$D$10,0)</f>
        <v>#NUM!</v>
      </c>
    </row>
    <row r="112" spans="2:5" x14ac:dyDescent="0.15">
      <c r="B112" s="39">
        <v>107</v>
      </c>
      <c r="C112" s="80">
        <v>9</v>
      </c>
      <c r="D112" s="87" t="e">
        <f>-PPMT('1.入力'!$D$17/12,B112,'1.入力'!$D$16*12,'1.入力'!$D$10,0)</f>
        <v>#NUM!</v>
      </c>
      <c r="E112" s="87" t="e">
        <f>-IPMT('1.入力'!$D$17/12,B112,'1.入力'!$D$16*12,'1.入力'!$D$10,0)</f>
        <v>#NUM!</v>
      </c>
    </row>
    <row r="113" spans="2:5" x14ac:dyDescent="0.15">
      <c r="B113" s="39">
        <v>108</v>
      </c>
      <c r="C113" s="80">
        <v>9</v>
      </c>
      <c r="D113" s="87" t="e">
        <f>-PPMT('1.入力'!$D$17/12,B113,'1.入力'!$D$16*12,'1.入力'!$D$10,0)</f>
        <v>#NUM!</v>
      </c>
      <c r="E113" s="87" t="e">
        <f>-IPMT('1.入力'!$D$17/12,B113,'1.入力'!$D$16*12,'1.入力'!$D$10,0)</f>
        <v>#NUM!</v>
      </c>
    </row>
    <row r="114" spans="2:5" x14ac:dyDescent="0.15">
      <c r="B114" s="39">
        <v>109</v>
      </c>
      <c r="C114" s="80">
        <v>10</v>
      </c>
      <c r="D114" s="87" t="e">
        <f>-PPMT('1.入力'!$D$17/12,B114,'1.入力'!$D$16*12,'1.入力'!$D$10,0)</f>
        <v>#NUM!</v>
      </c>
      <c r="E114" s="87" t="e">
        <f>-IPMT('1.入力'!$D$17/12,B114,'1.入力'!$D$16*12,'1.入力'!$D$10,0)</f>
        <v>#NUM!</v>
      </c>
    </row>
    <row r="115" spans="2:5" x14ac:dyDescent="0.15">
      <c r="B115" s="39">
        <v>110</v>
      </c>
      <c r="C115" s="80">
        <v>10</v>
      </c>
      <c r="D115" s="87" t="e">
        <f>-PPMT('1.入力'!$D$17/12,B115,'1.入力'!$D$16*12,'1.入力'!$D$10,0)</f>
        <v>#NUM!</v>
      </c>
      <c r="E115" s="87" t="e">
        <f>-IPMT('1.入力'!$D$17/12,B115,'1.入力'!$D$16*12,'1.入力'!$D$10,0)</f>
        <v>#NUM!</v>
      </c>
    </row>
    <row r="116" spans="2:5" x14ac:dyDescent="0.15">
      <c r="B116" s="39">
        <v>111</v>
      </c>
      <c r="C116" s="80">
        <v>10</v>
      </c>
      <c r="D116" s="87" t="e">
        <f>-PPMT('1.入力'!$D$17/12,B116,'1.入力'!$D$16*12,'1.入力'!$D$10,0)</f>
        <v>#NUM!</v>
      </c>
      <c r="E116" s="87" t="e">
        <f>-IPMT('1.入力'!$D$17/12,B116,'1.入力'!$D$16*12,'1.入力'!$D$10,0)</f>
        <v>#NUM!</v>
      </c>
    </row>
    <row r="117" spans="2:5" x14ac:dyDescent="0.15">
      <c r="B117" s="39">
        <v>112</v>
      </c>
      <c r="C117" s="80">
        <v>10</v>
      </c>
      <c r="D117" s="87" t="e">
        <f>-PPMT('1.入力'!$D$17/12,B117,'1.入力'!$D$16*12,'1.入力'!$D$10,0)</f>
        <v>#NUM!</v>
      </c>
      <c r="E117" s="87" t="e">
        <f>-IPMT('1.入力'!$D$17/12,B117,'1.入力'!$D$16*12,'1.入力'!$D$10,0)</f>
        <v>#NUM!</v>
      </c>
    </row>
    <row r="118" spans="2:5" x14ac:dyDescent="0.15">
      <c r="B118" s="39">
        <v>113</v>
      </c>
      <c r="C118" s="80">
        <v>10</v>
      </c>
      <c r="D118" s="87" t="e">
        <f>-PPMT('1.入力'!$D$17/12,B118,'1.入力'!$D$16*12,'1.入力'!$D$10,0)</f>
        <v>#NUM!</v>
      </c>
      <c r="E118" s="87" t="e">
        <f>-IPMT('1.入力'!$D$17/12,B118,'1.入力'!$D$16*12,'1.入力'!$D$10,0)</f>
        <v>#NUM!</v>
      </c>
    </row>
    <row r="119" spans="2:5" x14ac:dyDescent="0.15">
      <c r="B119" s="39">
        <v>114</v>
      </c>
      <c r="C119" s="80">
        <v>10</v>
      </c>
      <c r="D119" s="87" t="e">
        <f>-PPMT('1.入力'!$D$17/12,B119,'1.入力'!$D$16*12,'1.入力'!$D$10,0)</f>
        <v>#NUM!</v>
      </c>
      <c r="E119" s="87" t="e">
        <f>-IPMT('1.入力'!$D$17/12,B119,'1.入力'!$D$16*12,'1.入力'!$D$10,0)</f>
        <v>#NUM!</v>
      </c>
    </row>
    <row r="120" spans="2:5" x14ac:dyDescent="0.15">
      <c r="B120" s="39">
        <v>115</v>
      </c>
      <c r="C120" s="80">
        <v>10</v>
      </c>
      <c r="D120" s="87" t="e">
        <f>-PPMT('1.入力'!$D$17/12,B120,'1.入力'!$D$16*12,'1.入力'!$D$10,0)</f>
        <v>#NUM!</v>
      </c>
      <c r="E120" s="87" t="e">
        <f>-IPMT('1.入力'!$D$17/12,B120,'1.入力'!$D$16*12,'1.入力'!$D$10,0)</f>
        <v>#NUM!</v>
      </c>
    </row>
    <row r="121" spans="2:5" x14ac:dyDescent="0.15">
      <c r="B121" s="39">
        <v>116</v>
      </c>
      <c r="C121" s="80">
        <v>10</v>
      </c>
      <c r="D121" s="87" t="e">
        <f>-PPMT('1.入力'!$D$17/12,B121,'1.入力'!$D$16*12,'1.入力'!$D$10,0)</f>
        <v>#NUM!</v>
      </c>
      <c r="E121" s="87" t="e">
        <f>-IPMT('1.入力'!$D$17/12,B121,'1.入力'!$D$16*12,'1.入力'!$D$10,0)</f>
        <v>#NUM!</v>
      </c>
    </row>
    <row r="122" spans="2:5" x14ac:dyDescent="0.15">
      <c r="B122" s="39">
        <v>117</v>
      </c>
      <c r="C122" s="80">
        <v>10</v>
      </c>
      <c r="D122" s="87" t="e">
        <f>-PPMT('1.入力'!$D$17/12,B122,'1.入力'!$D$16*12,'1.入力'!$D$10,0)</f>
        <v>#NUM!</v>
      </c>
      <c r="E122" s="87" t="e">
        <f>-IPMT('1.入力'!$D$17/12,B122,'1.入力'!$D$16*12,'1.入力'!$D$10,0)</f>
        <v>#NUM!</v>
      </c>
    </row>
    <row r="123" spans="2:5" x14ac:dyDescent="0.15">
      <c r="B123" s="39">
        <v>118</v>
      </c>
      <c r="C123" s="80">
        <v>10</v>
      </c>
      <c r="D123" s="87" t="e">
        <f>-PPMT('1.入力'!$D$17/12,B123,'1.入力'!$D$16*12,'1.入力'!$D$10,0)</f>
        <v>#NUM!</v>
      </c>
      <c r="E123" s="87" t="e">
        <f>-IPMT('1.入力'!$D$17/12,B123,'1.入力'!$D$16*12,'1.入力'!$D$10,0)</f>
        <v>#NUM!</v>
      </c>
    </row>
    <row r="124" spans="2:5" x14ac:dyDescent="0.15">
      <c r="B124" s="39">
        <v>119</v>
      </c>
      <c r="C124" s="80">
        <v>10</v>
      </c>
      <c r="D124" s="87" t="e">
        <f>-PPMT('1.入力'!$D$17/12,B124,'1.入力'!$D$16*12,'1.入力'!$D$10,0)</f>
        <v>#NUM!</v>
      </c>
      <c r="E124" s="87" t="e">
        <f>-IPMT('1.入力'!$D$17/12,B124,'1.入力'!$D$16*12,'1.入力'!$D$10,0)</f>
        <v>#NUM!</v>
      </c>
    </row>
    <row r="125" spans="2:5" x14ac:dyDescent="0.15">
      <c r="B125" s="39">
        <v>120</v>
      </c>
      <c r="C125" s="80">
        <v>10</v>
      </c>
      <c r="D125" s="87" t="e">
        <f>-PPMT('1.入力'!$D$17/12,B125,'1.入力'!$D$16*12,'1.入力'!$D$10,0)</f>
        <v>#NUM!</v>
      </c>
      <c r="E125" s="87" t="e">
        <f>-IPMT('1.入力'!$D$17/12,B125,'1.入力'!$D$16*12,'1.入力'!$D$10,0)</f>
        <v>#NUM!</v>
      </c>
    </row>
    <row r="126" spans="2:5" x14ac:dyDescent="0.15">
      <c r="B126" s="39">
        <v>121</v>
      </c>
      <c r="C126" s="80">
        <v>11</v>
      </c>
      <c r="D126" s="87" t="e">
        <f>-PPMT('1.入力'!$D$17/12,B126,'1.入力'!$D$16*12,'1.入力'!$D$10,0)</f>
        <v>#NUM!</v>
      </c>
      <c r="E126" s="87" t="e">
        <f>-IPMT('1.入力'!$D$17/12,B126,'1.入力'!$D$16*12,'1.入力'!$D$10,0)</f>
        <v>#NUM!</v>
      </c>
    </row>
    <row r="127" spans="2:5" x14ac:dyDescent="0.15">
      <c r="B127" s="39">
        <v>122</v>
      </c>
      <c r="C127" s="80">
        <v>11</v>
      </c>
      <c r="D127" s="87" t="e">
        <f>-PPMT('1.入力'!$D$17/12,B127,'1.入力'!$D$16*12,'1.入力'!$D$10,0)</f>
        <v>#NUM!</v>
      </c>
      <c r="E127" s="87" t="e">
        <f>-IPMT('1.入力'!$D$17/12,B127,'1.入力'!$D$16*12,'1.入力'!$D$10,0)</f>
        <v>#NUM!</v>
      </c>
    </row>
    <row r="128" spans="2:5" x14ac:dyDescent="0.15">
      <c r="B128" s="39">
        <v>123</v>
      </c>
      <c r="C128" s="80">
        <v>11</v>
      </c>
      <c r="D128" s="87" t="e">
        <f>-PPMT('1.入力'!$D$17/12,B128,'1.入力'!$D$16*12,'1.入力'!$D$10,0)</f>
        <v>#NUM!</v>
      </c>
      <c r="E128" s="87" t="e">
        <f>-IPMT('1.入力'!$D$17/12,B128,'1.入力'!$D$16*12,'1.入力'!$D$10,0)</f>
        <v>#NUM!</v>
      </c>
    </row>
    <row r="129" spans="2:5" x14ac:dyDescent="0.15">
      <c r="B129" s="39">
        <v>124</v>
      </c>
      <c r="C129" s="80">
        <v>11</v>
      </c>
      <c r="D129" s="87" t="e">
        <f>-PPMT('1.入力'!$D$17/12,B129,'1.入力'!$D$16*12,'1.入力'!$D$10,0)</f>
        <v>#NUM!</v>
      </c>
      <c r="E129" s="87" t="e">
        <f>-IPMT('1.入力'!$D$17/12,B129,'1.入力'!$D$16*12,'1.入力'!$D$10,0)</f>
        <v>#NUM!</v>
      </c>
    </row>
    <row r="130" spans="2:5" x14ac:dyDescent="0.15">
      <c r="B130" s="39">
        <v>125</v>
      </c>
      <c r="C130" s="80">
        <v>11</v>
      </c>
      <c r="D130" s="87" t="e">
        <f>-PPMT('1.入力'!$D$17/12,B130,'1.入力'!$D$16*12,'1.入力'!$D$10,0)</f>
        <v>#NUM!</v>
      </c>
      <c r="E130" s="87" t="e">
        <f>-IPMT('1.入力'!$D$17/12,B130,'1.入力'!$D$16*12,'1.入力'!$D$10,0)</f>
        <v>#NUM!</v>
      </c>
    </row>
    <row r="131" spans="2:5" x14ac:dyDescent="0.15">
      <c r="B131" s="39">
        <v>126</v>
      </c>
      <c r="C131" s="80">
        <v>11</v>
      </c>
      <c r="D131" s="87" t="e">
        <f>-PPMT('1.入力'!$D$17/12,B131,'1.入力'!$D$16*12,'1.入力'!$D$10,0)</f>
        <v>#NUM!</v>
      </c>
      <c r="E131" s="87" t="e">
        <f>-IPMT('1.入力'!$D$17/12,B131,'1.入力'!$D$16*12,'1.入力'!$D$10,0)</f>
        <v>#NUM!</v>
      </c>
    </row>
    <row r="132" spans="2:5" x14ac:dyDescent="0.15">
      <c r="B132" s="39">
        <v>127</v>
      </c>
      <c r="C132" s="80">
        <v>11</v>
      </c>
      <c r="D132" s="87" t="e">
        <f>-PPMT('1.入力'!$D$17/12,B132,'1.入力'!$D$16*12,'1.入力'!$D$10,0)</f>
        <v>#NUM!</v>
      </c>
      <c r="E132" s="87" t="e">
        <f>-IPMT('1.入力'!$D$17/12,B132,'1.入力'!$D$16*12,'1.入力'!$D$10,0)</f>
        <v>#NUM!</v>
      </c>
    </row>
    <row r="133" spans="2:5" x14ac:dyDescent="0.15">
      <c r="B133" s="39">
        <v>128</v>
      </c>
      <c r="C133" s="80">
        <v>11</v>
      </c>
      <c r="D133" s="87" t="e">
        <f>-PPMT('1.入力'!$D$17/12,B133,'1.入力'!$D$16*12,'1.入力'!$D$10,0)</f>
        <v>#NUM!</v>
      </c>
      <c r="E133" s="87" t="e">
        <f>-IPMT('1.入力'!$D$17/12,B133,'1.入力'!$D$16*12,'1.入力'!$D$10,0)</f>
        <v>#NUM!</v>
      </c>
    </row>
    <row r="134" spans="2:5" x14ac:dyDescent="0.15">
      <c r="B134" s="39">
        <v>129</v>
      </c>
      <c r="C134" s="80">
        <v>11</v>
      </c>
      <c r="D134" s="87" t="e">
        <f>-PPMT('1.入力'!$D$17/12,B134,'1.入力'!$D$16*12,'1.入力'!$D$10,0)</f>
        <v>#NUM!</v>
      </c>
      <c r="E134" s="87" t="e">
        <f>-IPMT('1.入力'!$D$17/12,B134,'1.入力'!$D$16*12,'1.入力'!$D$10,0)</f>
        <v>#NUM!</v>
      </c>
    </row>
    <row r="135" spans="2:5" x14ac:dyDescent="0.15">
      <c r="B135" s="39">
        <v>130</v>
      </c>
      <c r="C135" s="80">
        <v>11</v>
      </c>
      <c r="D135" s="87" t="e">
        <f>-PPMT('1.入力'!$D$17/12,B135,'1.入力'!$D$16*12,'1.入力'!$D$10,0)</f>
        <v>#NUM!</v>
      </c>
      <c r="E135" s="87" t="e">
        <f>-IPMT('1.入力'!$D$17/12,B135,'1.入力'!$D$16*12,'1.入力'!$D$10,0)</f>
        <v>#NUM!</v>
      </c>
    </row>
    <row r="136" spans="2:5" x14ac:dyDescent="0.15">
      <c r="B136" s="39">
        <v>131</v>
      </c>
      <c r="C136" s="80">
        <v>11</v>
      </c>
      <c r="D136" s="87" t="e">
        <f>-PPMT('1.入力'!$D$17/12,B136,'1.入力'!$D$16*12,'1.入力'!$D$10,0)</f>
        <v>#NUM!</v>
      </c>
      <c r="E136" s="87" t="e">
        <f>-IPMT('1.入力'!$D$17/12,B136,'1.入力'!$D$16*12,'1.入力'!$D$10,0)</f>
        <v>#NUM!</v>
      </c>
    </row>
    <row r="137" spans="2:5" x14ac:dyDescent="0.15">
      <c r="B137" s="39">
        <v>132</v>
      </c>
      <c r="C137" s="80">
        <v>11</v>
      </c>
      <c r="D137" s="87" t="e">
        <f>-PPMT('1.入力'!$D$17/12,B137,'1.入力'!$D$16*12,'1.入力'!$D$10,0)</f>
        <v>#NUM!</v>
      </c>
      <c r="E137" s="87" t="e">
        <f>-IPMT('1.入力'!$D$17/12,B137,'1.入力'!$D$16*12,'1.入力'!$D$10,0)</f>
        <v>#NUM!</v>
      </c>
    </row>
    <row r="138" spans="2:5" x14ac:dyDescent="0.15">
      <c r="B138" s="39">
        <v>133</v>
      </c>
      <c r="C138" s="80">
        <v>12</v>
      </c>
      <c r="D138" s="87" t="e">
        <f>-PPMT('1.入力'!$D$17/12,B138,'1.入力'!$D$16*12,'1.入力'!$D$10,0)</f>
        <v>#NUM!</v>
      </c>
      <c r="E138" s="87" t="e">
        <f>-IPMT('1.入力'!$D$17/12,B138,'1.入力'!$D$16*12,'1.入力'!$D$10,0)</f>
        <v>#NUM!</v>
      </c>
    </row>
    <row r="139" spans="2:5" x14ac:dyDescent="0.15">
      <c r="B139" s="39">
        <v>134</v>
      </c>
      <c r="C139" s="80">
        <v>12</v>
      </c>
      <c r="D139" s="87" t="e">
        <f>-PPMT('1.入力'!$D$17/12,B139,'1.入力'!$D$16*12,'1.入力'!$D$10,0)</f>
        <v>#NUM!</v>
      </c>
      <c r="E139" s="87" t="e">
        <f>-IPMT('1.入力'!$D$17/12,B139,'1.入力'!$D$16*12,'1.入力'!$D$10,0)</f>
        <v>#NUM!</v>
      </c>
    </row>
    <row r="140" spans="2:5" x14ac:dyDescent="0.15">
      <c r="B140" s="39">
        <v>135</v>
      </c>
      <c r="C140" s="80">
        <v>12</v>
      </c>
      <c r="D140" s="87" t="e">
        <f>-PPMT('1.入力'!$D$17/12,B140,'1.入力'!$D$16*12,'1.入力'!$D$10,0)</f>
        <v>#NUM!</v>
      </c>
      <c r="E140" s="87" t="e">
        <f>-IPMT('1.入力'!$D$17/12,B140,'1.入力'!$D$16*12,'1.入力'!$D$10,0)</f>
        <v>#NUM!</v>
      </c>
    </row>
    <row r="141" spans="2:5" x14ac:dyDescent="0.15">
      <c r="B141" s="39">
        <v>136</v>
      </c>
      <c r="C141" s="80">
        <v>12</v>
      </c>
      <c r="D141" s="87" t="e">
        <f>-PPMT('1.入力'!$D$17/12,B141,'1.入力'!$D$16*12,'1.入力'!$D$10,0)</f>
        <v>#NUM!</v>
      </c>
      <c r="E141" s="87" t="e">
        <f>-IPMT('1.入力'!$D$17/12,B141,'1.入力'!$D$16*12,'1.入力'!$D$10,0)</f>
        <v>#NUM!</v>
      </c>
    </row>
    <row r="142" spans="2:5" x14ac:dyDescent="0.15">
      <c r="B142" s="39">
        <v>137</v>
      </c>
      <c r="C142" s="80">
        <v>12</v>
      </c>
      <c r="D142" s="87" t="e">
        <f>-PPMT('1.入力'!$D$17/12,B142,'1.入力'!$D$16*12,'1.入力'!$D$10,0)</f>
        <v>#NUM!</v>
      </c>
      <c r="E142" s="87" t="e">
        <f>-IPMT('1.入力'!$D$17/12,B142,'1.入力'!$D$16*12,'1.入力'!$D$10,0)</f>
        <v>#NUM!</v>
      </c>
    </row>
    <row r="143" spans="2:5" x14ac:dyDescent="0.15">
      <c r="B143" s="39">
        <v>138</v>
      </c>
      <c r="C143" s="80">
        <v>12</v>
      </c>
      <c r="D143" s="87" t="e">
        <f>-PPMT('1.入力'!$D$17/12,B143,'1.入力'!$D$16*12,'1.入力'!$D$10,0)</f>
        <v>#NUM!</v>
      </c>
      <c r="E143" s="87" t="e">
        <f>-IPMT('1.入力'!$D$17/12,B143,'1.入力'!$D$16*12,'1.入力'!$D$10,0)</f>
        <v>#NUM!</v>
      </c>
    </row>
    <row r="144" spans="2:5" x14ac:dyDescent="0.15">
      <c r="B144" s="39">
        <v>139</v>
      </c>
      <c r="C144" s="80">
        <v>12</v>
      </c>
      <c r="D144" s="87" t="e">
        <f>-PPMT('1.入力'!$D$17/12,B144,'1.入力'!$D$16*12,'1.入力'!$D$10,0)</f>
        <v>#NUM!</v>
      </c>
      <c r="E144" s="87" t="e">
        <f>-IPMT('1.入力'!$D$17/12,B144,'1.入力'!$D$16*12,'1.入力'!$D$10,0)</f>
        <v>#NUM!</v>
      </c>
    </row>
    <row r="145" spans="2:5" x14ac:dyDescent="0.15">
      <c r="B145" s="39">
        <v>140</v>
      </c>
      <c r="C145" s="80">
        <v>12</v>
      </c>
      <c r="D145" s="87" t="e">
        <f>-PPMT('1.入力'!$D$17/12,B145,'1.入力'!$D$16*12,'1.入力'!$D$10,0)</f>
        <v>#NUM!</v>
      </c>
      <c r="E145" s="87" t="e">
        <f>-IPMT('1.入力'!$D$17/12,B145,'1.入力'!$D$16*12,'1.入力'!$D$10,0)</f>
        <v>#NUM!</v>
      </c>
    </row>
    <row r="146" spans="2:5" x14ac:dyDescent="0.15">
      <c r="B146" s="39">
        <v>141</v>
      </c>
      <c r="C146" s="80">
        <v>12</v>
      </c>
      <c r="D146" s="87" t="e">
        <f>-PPMT('1.入力'!$D$17/12,B146,'1.入力'!$D$16*12,'1.入力'!$D$10,0)</f>
        <v>#NUM!</v>
      </c>
      <c r="E146" s="87" t="e">
        <f>-IPMT('1.入力'!$D$17/12,B146,'1.入力'!$D$16*12,'1.入力'!$D$10,0)</f>
        <v>#NUM!</v>
      </c>
    </row>
    <row r="147" spans="2:5" x14ac:dyDescent="0.15">
      <c r="B147" s="39">
        <v>142</v>
      </c>
      <c r="C147" s="80">
        <v>12</v>
      </c>
      <c r="D147" s="87" t="e">
        <f>-PPMT('1.入力'!$D$17/12,B147,'1.入力'!$D$16*12,'1.入力'!$D$10,0)</f>
        <v>#NUM!</v>
      </c>
      <c r="E147" s="87" t="e">
        <f>-IPMT('1.入力'!$D$17/12,B147,'1.入力'!$D$16*12,'1.入力'!$D$10,0)</f>
        <v>#NUM!</v>
      </c>
    </row>
    <row r="148" spans="2:5" x14ac:dyDescent="0.15">
      <c r="B148" s="39">
        <v>143</v>
      </c>
      <c r="C148" s="80">
        <v>12</v>
      </c>
      <c r="D148" s="87" t="e">
        <f>-PPMT('1.入力'!$D$17/12,B148,'1.入力'!$D$16*12,'1.入力'!$D$10,0)</f>
        <v>#NUM!</v>
      </c>
      <c r="E148" s="87" t="e">
        <f>-IPMT('1.入力'!$D$17/12,B148,'1.入力'!$D$16*12,'1.入力'!$D$10,0)</f>
        <v>#NUM!</v>
      </c>
    </row>
    <row r="149" spans="2:5" x14ac:dyDescent="0.15">
      <c r="B149" s="39">
        <v>144</v>
      </c>
      <c r="C149" s="80">
        <v>12</v>
      </c>
      <c r="D149" s="87" t="e">
        <f>-PPMT('1.入力'!$D$17/12,B149,'1.入力'!$D$16*12,'1.入力'!$D$10,0)</f>
        <v>#NUM!</v>
      </c>
      <c r="E149" s="87" t="e">
        <f>-IPMT('1.入力'!$D$17/12,B149,'1.入力'!$D$16*12,'1.入力'!$D$10,0)</f>
        <v>#NUM!</v>
      </c>
    </row>
    <row r="150" spans="2:5" x14ac:dyDescent="0.15">
      <c r="B150" s="39">
        <v>145</v>
      </c>
      <c r="C150" s="80">
        <v>13</v>
      </c>
      <c r="D150" s="87" t="e">
        <f>-PPMT('1.入力'!$D$17/12,B150,'1.入力'!$D$16*12,'1.入力'!$D$10,0)</f>
        <v>#NUM!</v>
      </c>
      <c r="E150" s="87" t="e">
        <f>-IPMT('1.入力'!$D$17/12,B150,'1.入力'!$D$16*12,'1.入力'!$D$10,0)</f>
        <v>#NUM!</v>
      </c>
    </row>
    <row r="151" spans="2:5" x14ac:dyDescent="0.15">
      <c r="B151" s="39">
        <v>146</v>
      </c>
      <c r="C151" s="80">
        <v>13</v>
      </c>
      <c r="D151" s="87" t="e">
        <f>-PPMT('1.入力'!$D$17/12,B151,'1.入力'!$D$16*12,'1.入力'!$D$10,0)</f>
        <v>#NUM!</v>
      </c>
      <c r="E151" s="87" t="e">
        <f>-IPMT('1.入力'!$D$17/12,B151,'1.入力'!$D$16*12,'1.入力'!$D$10,0)</f>
        <v>#NUM!</v>
      </c>
    </row>
    <row r="152" spans="2:5" x14ac:dyDescent="0.15">
      <c r="B152" s="39">
        <v>147</v>
      </c>
      <c r="C152" s="80">
        <v>13</v>
      </c>
      <c r="D152" s="87" t="e">
        <f>-PPMT('1.入力'!$D$17/12,B152,'1.入力'!$D$16*12,'1.入力'!$D$10,0)</f>
        <v>#NUM!</v>
      </c>
      <c r="E152" s="87" t="e">
        <f>-IPMT('1.入力'!$D$17/12,B152,'1.入力'!$D$16*12,'1.入力'!$D$10,0)</f>
        <v>#NUM!</v>
      </c>
    </row>
    <row r="153" spans="2:5" x14ac:dyDescent="0.15">
      <c r="B153" s="39">
        <v>148</v>
      </c>
      <c r="C153" s="80">
        <v>13</v>
      </c>
      <c r="D153" s="87" t="e">
        <f>-PPMT('1.入力'!$D$17/12,B153,'1.入力'!$D$16*12,'1.入力'!$D$10,0)</f>
        <v>#NUM!</v>
      </c>
      <c r="E153" s="87" t="e">
        <f>-IPMT('1.入力'!$D$17/12,B153,'1.入力'!$D$16*12,'1.入力'!$D$10,0)</f>
        <v>#NUM!</v>
      </c>
    </row>
    <row r="154" spans="2:5" x14ac:dyDescent="0.15">
      <c r="B154" s="39">
        <v>149</v>
      </c>
      <c r="C154" s="80">
        <v>13</v>
      </c>
      <c r="D154" s="87" t="e">
        <f>-PPMT('1.入力'!$D$17/12,B154,'1.入力'!$D$16*12,'1.入力'!$D$10,0)</f>
        <v>#NUM!</v>
      </c>
      <c r="E154" s="87" t="e">
        <f>-IPMT('1.入力'!$D$17/12,B154,'1.入力'!$D$16*12,'1.入力'!$D$10,0)</f>
        <v>#NUM!</v>
      </c>
    </row>
    <row r="155" spans="2:5" x14ac:dyDescent="0.15">
      <c r="B155" s="39">
        <v>150</v>
      </c>
      <c r="C155" s="80">
        <v>13</v>
      </c>
      <c r="D155" s="87" t="e">
        <f>-PPMT('1.入力'!$D$17/12,B155,'1.入力'!$D$16*12,'1.入力'!$D$10,0)</f>
        <v>#NUM!</v>
      </c>
      <c r="E155" s="87" t="e">
        <f>-IPMT('1.入力'!$D$17/12,B155,'1.入力'!$D$16*12,'1.入力'!$D$10,0)</f>
        <v>#NUM!</v>
      </c>
    </row>
    <row r="156" spans="2:5" x14ac:dyDescent="0.15">
      <c r="B156" s="39">
        <v>151</v>
      </c>
      <c r="C156" s="80">
        <v>13</v>
      </c>
      <c r="D156" s="87" t="e">
        <f>-PPMT('1.入力'!$D$17/12,B156,'1.入力'!$D$16*12,'1.入力'!$D$10,0)</f>
        <v>#NUM!</v>
      </c>
      <c r="E156" s="87" t="e">
        <f>-IPMT('1.入力'!$D$17/12,B156,'1.入力'!$D$16*12,'1.入力'!$D$10,0)</f>
        <v>#NUM!</v>
      </c>
    </row>
    <row r="157" spans="2:5" x14ac:dyDescent="0.15">
      <c r="B157" s="39">
        <v>152</v>
      </c>
      <c r="C157" s="80">
        <v>13</v>
      </c>
      <c r="D157" s="87" t="e">
        <f>-PPMT('1.入力'!$D$17/12,B157,'1.入力'!$D$16*12,'1.入力'!$D$10,0)</f>
        <v>#NUM!</v>
      </c>
      <c r="E157" s="87" t="e">
        <f>-IPMT('1.入力'!$D$17/12,B157,'1.入力'!$D$16*12,'1.入力'!$D$10,0)</f>
        <v>#NUM!</v>
      </c>
    </row>
    <row r="158" spans="2:5" x14ac:dyDescent="0.15">
      <c r="B158" s="39">
        <v>153</v>
      </c>
      <c r="C158" s="80">
        <v>13</v>
      </c>
      <c r="D158" s="87" t="e">
        <f>-PPMT('1.入力'!$D$17/12,B158,'1.入力'!$D$16*12,'1.入力'!$D$10,0)</f>
        <v>#NUM!</v>
      </c>
      <c r="E158" s="87" t="e">
        <f>-IPMT('1.入力'!$D$17/12,B158,'1.入力'!$D$16*12,'1.入力'!$D$10,0)</f>
        <v>#NUM!</v>
      </c>
    </row>
    <row r="159" spans="2:5" x14ac:dyDescent="0.15">
      <c r="B159" s="39">
        <v>154</v>
      </c>
      <c r="C159" s="80">
        <v>13</v>
      </c>
      <c r="D159" s="87" t="e">
        <f>-PPMT('1.入力'!$D$17/12,B159,'1.入力'!$D$16*12,'1.入力'!$D$10,0)</f>
        <v>#NUM!</v>
      </c>
      <c r="E159" s="87" t="e">
        <f>-IPMT('1.入力'!$D$17/12,B159,'1.入力'!$D$16*12,'1.入力'!$D$10,0)</f>
        <v>#NUM!</v>
      </c>
    </row>
    <row r="160" spans="2:5" x14ac:dyDescent="0.15">
      <c r="B160" s="39">
        <v>155</v>
      </c>
      <c r="C160" s="80">
        <v>13</v>
      </c>
      <c r="D160" s="87" t="e">
        <f>-PPMT('1.入力'!$D$17/12,B160,'1.入力'!$D$16*12,'1.入力'!$D$10,0)</f>
        <v>#NUM!</v>
      </c>
      <c r="E160" s="87" t="e">
        <f>-IPMT('1.入力'!$D$17/12,B160,'1.入力'!$D$16*12,'1.入力'!$D$10,0)</f>
        <v>#NUM!</v>
      </c>
    </row>
    <row r="161" spans="2:5" x14ac:dyDescent="0.15">
      <c r="B161" s="39">
        <v>156</v>
      </c>
      <c r="C161" s="80">
        <v>13</v>
      </c>
      <c r="D161" s="87" t="e">
        <f>-PPMT('1.入力'!$D$17/12,B161,'1.入力'!$D$16*12,'1.入力'!$D$10,0)</f>
        <v>#NUM!</v>
      </c>
      <c r="E161" s="87" t="e">
        <f>-IPMT('1.入力'!$D$17/12,B161,'1.入力'!$D$16*12,'1.入力'!$D$10,0)</f>
        <v>#NUM!</v>
      </c>
    </row>
    <row r="162" spans="2:5" x14ac:dyDescent="0.15">
      <c r="B162" s="39">
        <v>157</v>
      </c>
      <c r="C162" s="80">
        <v>14</v>
      </c>
      <c r="D162" s="87" t="e">
        <f>-PPMT('1.入力'!$D$17/12,B162,'1.入力'!$D$16*12,'1.入力'!$D$10,0)</f>
        <v>#NUM!</v>
      </c>
      <c r="E162" s="87" t="e">
        <f>-IPMT('1.入力'!$D$17/12,B162,'1.入力'!$D$16*12,'1.入力'!$D$10,0)</f>
        <v>#NUM!</v>
      </c>
    </row>
    <row r="163" spans="2:5" x14ac:dyDescent="0.15">
      <c r="B163" s="39">
        <v>158</v>
      </c>
      <c r="C163" s="80">
        <v>14</v>
      </c>
      <c r="D163" s="87" t="e">
        <f>-PPMT('1.入力'!$D$17/12,B163,'1.入力'!$D$16*12,'1.入力'!$D$10,0)</f>
        <v>#NUM!</v>
      </c>
      <c r="E163" s="87" t="e">
        <f>-IPMT('1.入力'!$D$17/12,B163,'1.入力'!$D$16*12,'1.入力'!$D$10,0)</f>
        <v>#NUM!</v>
      </c>
    </row>
    <row r="164" spans="2:5" x14ac:dyDescent="0.15">
      <c r="B164" s="39">
        <v>159</v>
      </c>
      <c r="C164" s="80">
        <v>14</v>
      </c>
      <c r="D164" s="87" t="e">
        <f>-PPMT('1.入力'!$D$17/12,B164,'1.入力'!$D$16*12,'1.入力'!$D$10,0)</f>
        <v>#NUM!</v>
      </c>
      <c r="E164" s="87" t="e">
        <f>-IPMT('1.入力'!$D$17/12,B164,'1.入力'!$D$16*12,'1.入力'!$D$10,0)</f>
        <v>#NUM!</v>
      </c>
    </row>
    <row r="165" spans="2:5" x14ac:dyDescent="0.15">
      <c r="B165" s="39">
        <v>160</v>
      </c>
      <c r="C165" s="80">
        <v>14</v>
      </c>
      <c r="D165" s="87" t="e">
        <f>-PPMT('1.入力'!$D$17/12,B165,'1.入力'!$D$16*12,'1.入力'!$D$10,0)</f>
        <v>#NUM!</v>
      </c>
      <c r="E165" s="87" t="e">
        <f>-IPMT('1.入力'!$D$17/12,B165,'1.入力'!$D$16*12,'1.入力'!$D$10,0)</f>
        <v>#NUM!</v>
      </c>
    </row>
    <row r="166" spans="2:5" x14ac:dyDescent="0.15">
      <c r="B166" s="39">
        <v>161</v>
      </c>
      <c r="C166" s="80">
        <v>14</v>
      </c>
      <c r="D166" s="87" t="e">
        <f>-PPMT('1.入力'!$D$17/12,B166,'1.入力'!$D$16*12,'1.入力'!$D$10,0)</f>
        <v>#NUM!</v>
      </c>
      <c r="E166" s="87" t="e">
        <f>-IPMT('1.入力'!$D$17/12,B166,'1.入力'!$D$16*12,'1.入力'!$D$10,0)</f>
        <v>#NUM!</v>
      </c>
    </row>
    <row r="167" spans="2:5" x14ac:dyDescent="0.15">
      <c r="B167" s="39">
        <v>162</v>
      </c>
      <c r="C167" s="80">
        <v>14</v>
      </c>
      <c r="D167" s="87" t="e">
        <f>-PPMT('1.入力'!$D$17/12,B167,'1.入力'!$D$16*12,'1.入力'!$D$10,0)</f>
        <v>#NUM!</v>
      </c>
      <c r="E167" s="87" t="e">
        <f>-IPMT('1.入力'!$D$17/12,B167,'1.入力'!$D$16*12,'1.入力'!$D$10,0)</f>
        <v>#NUM!</v>
      </c>
    </row>
    <row r="168" spans="2:5" x14ac:dyDescent="0.15">
      <c r="B168" s="39">
        <v>163</v>
      </c>
      <c r="C168" s="80">
        <v>14</v>
      </c>
      <c r="D168" s="87" t="e">
        <f>-PPMT('1.入力'!$D$17/12,B168,'1.入力'!$D$16*12,'1.入力'!$D$10,0)</f>
        <v>#NUM!</v>
      </c>
      <c r="E168" s="87" t="e">
        <f>-IPMT('1.入力'!$D$17/12,B168,'1.入力'!$D$16*12,'1.入力'!$D$10,0)</f>
        <v>#NUM!</v>
      </c>
    </row>
    <row r="169" spans="2:5" x14ac:dyDescent="0.15">
      <c r="B169" s="39">
        <v>164</v>
      </c>
      <c r="C169" s="80">
        <v>14</v>
      </c>
      <c r="D169" s="87" t="e">
        <f>-PPMT('1.入力'!$D$17/12,B169,'1.入力'!$D$16*12,'1.入力'!$D$10,0)</f>
        <v>#NUM!</v>
      </c>
      <c r="E169" s="87" t="e">
        <f>-IPMT('1.入力'!$D$17/12,B169,'1.入力'!$D$16*12,'1.入力'!$D$10,0)</f>
        <v>#NUM!</v>
      </c>
    </row>
    <row r="170" spans="2:5" x14ac:dyDescent="0.15">
      <c r="B170" s="39">
        <v>165</v>
      </c>
      <c r="C170" s="80">
        <v>14</v>
      </c>
      <c r="D170" s="87" t="e">
        <f>-PPMT('1.入力'!$D$17/12,B170,'1.入力'!$D$16*12,'1.入力'!$D$10,0)</f>
        <v>#NUM!</v>
      </c>
      <c r="E170" s="87" t="e">
        <f>-IPMT('1.入力'!$D$17/12,B170,'1.入力'!$D$16*12,'1.入力'!$D$10,0)</f>
        <v>#NUM!</v>
      </c>
    </row>
    <row r="171" spans="2:5" x14ac:dyDescent="0.15">
      <c r="B171" s="39">
        <v>166</v>
      </c>
      <c r="C171" s="80">
        <v>14</v>
      </c>
      <c r="D171" s="87" t="e">
        <f>-PPMT('1.入力'!$D$17/12,B171,'1.入力'!$D$16*12,'1.入力'!$D$10,0)</f>
        <v>#NUM!</v>
      </c>
      <c r="E171" s="87" t="e">
        <f>-IPMT('1.入力'!$D$17/12,B171,'1.入力'!$D$16*12,'1.入力'!$D$10,0)</f>
        <v>#NUM!</v>
      </c>
    </row>
    <row r="172" spans="2:5" x14ac:dyDescent="0.15">
      <c r="B172" s="39">
        <v>167</v>
      </c>
      <c r="C172" s="80">
        <v>14</v>
      </c>
      <c r="D172" s="87" t="e">
        <f>-PPMT('1.入力'!$D$17/12,B172,'1.入力'!$D$16*12,'1.入力'!$D$10,0)</f>
        <v>#NUM!</v>
      </c>
      <c r="E172" s="87" t="e">
        <f>-IPMT('1.入力'!$D$17/12,B172,'1.入力'!$D$16*12,'1.入力'!$D$10,0)</f>
        <v>#NUM!</v>
      </c>
    </row>
    <row r="173" spans="2:5" x14ac:dyDescent="0.15">
      <c r="B173" s="39">
        <v>168</v>
      </c>
      <c r="C173" s="80">
        <v>14</v>
      </c>
      <c r="D173" s="87" t="e">
        <f>-PPMT('1.入力'!$D$17/12,B173,'1.入力'!$D$16*12,'1.入力'!$D$10,0)</f>
        <v>#NUM!</v>
      </c>
      <c r="E173" s="87" t="e">
        <f>-IPMT('1.入力'!$D$17/12,B173,'1.入力'!$D$16*12,'1.入力'!$D$10,0)</f>
        <v>#NUM!</v>
      </c>
    </row>
    <row r="174" spans="2:5" x14ac:dyDescent="0.15">
      <c r="B174" s="39">
        <v>169</v>
      </c>
      <c r="C174" s="80">
        <v>15</v>
      </c>
      <c r="D174" s="87" t="e">
        <f>-PPMT('1.入力'!$D$17/12,B174,'1.入力'!$D$16*12,'1.入力'!$D$10,0)</f>
        <v>#NUM!</v>
      </c>
      <c r="E174" s="87" t="e">
        <f>-IPMT('1.入力'!$D$17/12,B174,'1.入力'!$D$16*12,'1.入力'!$D$10,0)</f>
        <v>#NUM!</v>
      </c>
    </row>
    <row r="175" spans="2:5" x14ac:dyDescent="0.15">
      <c r="B175" s="39">
        <v>170</v>
      </c>
      <c r="C175" s="80">
        <v>15</v>
      </c>
      <c r="D175" s="87" t="e">
        <f>-PPMT('1.入力'!$D$17/12,B175,'1.入力'!$D$16*12,'1.入力'!$D$10,0)</f>
        <v>#NUM!</v>
      </c>
      <c r="E175" s="87" t="e">
        <f>-IPMT('1.入力'!$D$17/12,B175,'1.入力'!$D$16*12,'1.入力'!$D$10,0)</f>
        <v>#NUM!</v>
      </c>
    </row>
    <row r="176" spans="2:5" x14ac:dyDescent="0.15">
      <c r="B176" s="39">
        <v>171</v>
      </c>
      <c r="C176" s="80">
        <v>15</v>
      </c>
      <c r="D176" s="87" t="e">
        <f>-PPMT('1.入力'!$D$17/12,B176,'1.入力'!$D$16*12,'1.入力'!$D$10,0)</f>
        <v>#NUM!</v>
      </c>
      <c r="E176" s="87" t="e">
        <f>-IPMT('1.入力'!$D$17/12,B176,'1.入力'!$D$16*12,'1.入力'!$D$10,0)</f>
        <v>#NUM!</v>
      </c>
    </row>
    <row r="177" spans="2:5" x14ac:dyDescent="0.15">
      <c r="B177" s="39">
        <v>172</v>
      </c>
      <c r="C177" s="80">
        <v>15</v>
      </c>
      <c r="D177" s="87" t="e">
        <f>-PPMT('1.入力'!$D$17/12,B177,'1.入力'!$D$16*12,'1.入力'!$D$10,0)</f>
        <v>#NUM!</v>
      </c>
      <c r="E177" s="87" t="e">
        <f>-IPMT('1.入力'!$D$17/12,B177,'1.入力'!$D$16*12,'1.入力'!$D$10,0)</f>
        <v>#NUM!</v>
      </c>
    </row>
    <row r="178" spans="2:5" x14ac:dyDescent="0.15">
      <c r="B178" s="39">
        <v>173</v>
      </c>
      <c r="C178" s="80">
        <v>15</v>
      </c>
      <c r="D178" s="87" t="e">
        <f>-PPMT('1.入力'!$D$17/12,B178,'1.入力'!$D$16*12,'1.入力'!$D$10,0)</f>
        <v>#NUM!</v>
      </c>
      <c r="E178" s="87" t="e">
        <f>-IPMT('1.入力'!$D$17/12,B178,'1.入力'!$D$16*12,'1.入力'!$D$10,0)</f>
        <v>#NUM!</v>
      </c>
    </row>
    <row r="179" spans="2:5" x14ac:dyDescent="0.15">
      <c r="B179" s="39">
        <v>174</v>
      </c>
      <c r="C179" s="80">
        <v>15</v>
      </c>
      <c r="D179" s="87" t="e">
        <f>-PPMT('1.入力'!$D$17/12,B179,'1.入力'!$D$16*12,'1.入力'!$D$10,0)</f>
        <v>#NUM!</v>
      </c>
      <c r="E179" s="87" t="e">
        <f>-IPMT('1.入力'!$D$17/12,B179,'1.入力'!$D$16*12,'1.入力'!$D$10,0)</f>
        <v>#NUM!</v>
      </c>
    </row>
    <row r="180" spans="2:5" x14ac:dyDescent="0.15">
      <c r="B180" s="39">
        <v>175</v>
      </c>
      <c r="C180" s="80">
        <v>15</v>
      </c>
      <c r="D180" s="87" t="e">
        <f>-PPMT('1.入力'!$D$17/12,B180,'1.入力'!$D$16*12,'1.入力'!$D$10,0)</f>
        <v>#NUM!</v>
      </c>
      <c r="E180" s="87" t="e">
        <f>-IPMT('1.入力'!$D$17/12,B180,'1.入力'!$D$16*12,'1.入力'!$D$10,0)</f>
        <v>#NUM!</v>
      </c>
    </row>
    <row r="181" spans="2:5" x14ac:dyDescent="0.15">
      <c r="B181" s="39">
        <v>176</v>
      </c>
      <c r="C181" s="80">
        <v>15</v>
      </c>
      <c r="D181" s="87" t="e">
        <f>-PPMT('1.入力'!$D$17/12,B181,'1.入力'!$D$16*12,'1.入力'!$D$10,0)</f>
        <v>#NUM!</v>
      </c>
      <c r="E181" s="87" t="e">
        <f>-IPMT('1.入力'!$D$17/12,B181,'1.入力'!$D$16*12,'1.入力'!$D$10,0)</f>
        <v>#NUM!</v>
      </c>
    </row>
    <row r="182" spans="2:5" x14ac:dyDescent="0.15">
      <c r="B182" s="39">
        <v>177</v>
      </c>
      <c r="C182" s="80">
        <v>15</v>
      </c>
      <c r="D182" s="87" t="e">
        <f>-PPMT('1.入力'!$D$17/12,B182,'1.入力'!$D$16*12,'1.入力'!$D$10,0)</f>
        <v>#NUM!</v>
      </c>
      <c r="E182" s="87" t="e">
        <f>-IPMT('1.入力'!$D$17/12,B182,'1.入力'!$D$16*12,'1.入力'!$D$10,0)</f>
        <v>#NUM!</v>
      </c>
    </row>
    <row r="183" spans="2:5" x14ac:dyDescent="0.15">
      <c r="B183" s="39">
        <v>178</v>
      </c>
      <c r="C183" s="80">
        <v>15</v>
      </c>
      <c r="D183" s="87" t="e">
        <f>-PPMT('1.入力'!$D$17/12,B183,'1.入力'!$D$16*12,'1.入力'!$D$10,0)</f>
        <v>#NUM!</v>
      </c>
      <c r="E183" s="87" t="e">
        <f>-IPMT('1.入力'!$D$17/12,B183,'1.入力'!$D$16*12,'1.入力'!$D$10,0)</f>
        <v>#NUM!</v>
      </c>
    </row>
    <row r="184" spans="2:5" x14ac:dyDescent="0.15">
      <c r="B184" s="39">
        <v>179</v>
      </c>
      <c r="C184" s="80">
        <v>15</v>
      </c>
      <c r="D184" s="87" t="e">
        <f>-PPMT('1.入力'!$D$17/12,B184,'1.入力'!$D$16*12,'1.入力'!$D$10,0)</f>
        <v>#NUM!</v>
      </c>
      <c r="E184" s="87" t="e">
        <f>-IPMT('1.入力'!$D$17/12,B184,'1.入力'!$D$16*12,'1.入力'!$D$10,0)</f>
        <v>#NUM!</v>
      </c>
    </row>
    <row r="185" spans="2:5" x14ac:dyDescent="0.15">
      <c r="B185" s="39">
        <v>180</v>
      </c>
      <c r="C185" s="80">
        <v>15</v>
      </c>
      <c r="D185" s="87" t="e">
        <f>-PPMT('1.入力'!$D$17/12,B185,'1.入力'!$D$16*12,'1.入力'!$D$10,0)</f>
        <v>#NUM!</v>
      </c>
      <c r="E185" s="87" t="e">
        <f>-IPMT('1.入力'!$D$17/12,B185,'1.入力'!$D$16*12,'1.入力'!$D$10,0)</f>
        <v>#NUM!</v>
      </c>
    </row>
    <row r="186" spans="2:5" x14ac:dyDescent="0.15">
      <c r="B186" s="39">
        <v>181</v>
      </c>
      <c r="C186" s="80">
        <v>16</v>
      </c>
      <c r="D186" s="87" t="e">
        <f>-PPMT('1.入力'!$D$17/12,B186,'1.入力'!$D$16*12,'1.入力'!$D$10,0)</f>
        <v>#NUM!</v>
      </c>
      <c r="E186" s="87" t="e">
        <f>-IPMT('1.入力'!$D$17/12,B186,'1.入力'!$D$16*12,'1.入力'!$D$10,0)</f>
        <v>#NUM!</v>
      </c>
    </row>
    <row r="187" spans="2:5" x14ac:dyDescent="0.15">
      <c r="B187" s="39">
        <v>182</v>
      </c>
      <c r="C187" s="80">
        <v>16</v>
      </c>
      <c r="D187" s="87" t="e">
        <f>-PPMT('1.入力'!$D$17/12,B187,'1.入力'!$D$16*12,'1.入力'!$D$10,0)</f>
        <v>#NUM!</v>
      </c>
      <c r="E187" s="87" t="e">
        <f>-IPMT('1.入力'!$D$17/12,B187,'1.入力'!$D$16*12,'1.入力'!$D$10,0)</f>
        <v>#NUM!</v>
      </c>
    </row>
    <row r="188" spans="2:5" x14ac:dyDescent="0.15">
      <c r="B188" s="39">
        <v>183</v>
      </c>
      <c r="C188" s="80">
        <v>16</v>
      </c>
      <c r="D188" s="87" t="e">
        <f>-PPMT('1.入力'!$D$17/12,B188,'1.入力'!$D$16*12,'1.入力'!$D$10,0)</f>
        <v>#NUM!</v>
      </c>
      <c r="E188" s="87" t="e">
        <f>-IPMT('1.入力'!$D$17/12,B188,'1.入力'!$D$16*12,'1.入力'!$D$10,0)</f>
        <v>#NUM!</v>
      </c>
    </row>
    <row r="189" spans="2:5" x14ac:dyDescent="0.15">
      <c r="B189" s="39">
        <v>184</v>
      </c>
      <c r="C189" s="80">
        <v>16</v>
      </c>
      <c r="D189" s="87" t="e">
        <f>-PPMT('1.入力'!$D$17/12,B189,'1.入力'!$D$16*12,'1.入力'!$D$10,0)</f>
        <v>#NUM!</v>
      </c>
      <c r="E189" s="87" t="e">
        <f>-IPMT('1.入力'!$D$17/12,B189,'1.入力'!$D$16*12,'1.入力'!$D$10,0)</f>
        <v>#NUM!</v>
      </c>
    </row>
    <row r="190" spans="2:5" x14ac:dyDescent="0.15">
      <c r="B190" s="39">
        <v>185</v>
      </c>
      <c r="C190" s="80">
        <v>16</v>
      </c>
      <c r="D190" s="87" t="e">
        <f>-PPMT('1.入力'!$D$17/12,B190,'1.入力'!$D$16*12,'1.入力'!$D$10,0)</f>
        <v>#NUM!</v>
      </c>
      <c r="E190" s="87" t="e">
        <f>-IPMT('1.入力'!$D$17/12,B190,'1.入力'!$D$16*12,'1.入力'!$D$10,0)</f>
        <v>#NUM!</v>
      </c>
    </row>
    <row r="191" spans="2:5" x14ac:dyDescent="0.15">
      <c r="B191" s="39">
        <v>186</v>
      </c>
      <c r="C191" s="80">
        <v>16</v>
      </c>
      <c r="D191" s="87" t="e">
        <f>-PPMT('1.入力'!$D$17/12,B191,'1.入力'!$D$16*12,'1.入力'!$D$10,0)</f>
        <v>#NUM!</v>
      </c>
      <c r="E191" s="87" t="e">
        <f>-IPMT('1.入力'!$D$17/12,B191,'1.入力'!$D$16*12,'1.入力'!$D$10,0)</f>
        <v>#NUM!</v>
      </c>
    </row>
    <row r="192" spans="2:5" x14ac:dyDescent="0.15">
      <c r="B192" s="39">
        <v>187</v>
      </c>
      <c r="C192" s="80">
        <v>16</v>
      </c>
      <c r="D192" s="87" t="e">
        <f>-PPMT('1.入力'!$D$17/12,B192,'1.入力'!$D$16*12,'1.入力'!$D$10,0)</f>
        <v>#NUM!</v>
      </c>
      <c r="E192" s="87" t="e">
        <f>-IPMT('1.入力'!$D$17/12,B192,'1.入力'!$D$16*12,'1.入力'!$D$10,0)</f>
        <v>#NUM!</v>
      </c>
    </row>
    <row r="193" spans="2:5" x14ac:dyDescent="0.15">
      <c r="B193" s="39">
        <v>188</v>
      </c>
      <c r="C193" s="80">
        <v>16</v>
      </c>
      <c r="D193" s="87" t="e">
        <f>-PPMT('1.入力'!$D$17/12,B193,'1.入力'!$D$16*12,'1.入力'!$D$10,0)</f>
        <v>#NUM!</v>
      </c>
      <c r="E193" s="87" t="e">
        <f>-IPMT('1.入力'!$D$17/12,B193,'1.入力'!$D$16*12,'1.入力'!$D$10,0)</f>
        <v>#NUM!</v>
      </c>
    </row>
    <row r="194" spans="2:5" x14ac:dyDescent="0.15">
      <c r="B194" s="39">
        <v>189</v>
      </c>
      <c r="C194" s="80">
        <v>16</v>
      </c>
      <c r="D194" s="87" t="e">
        <f>-PPMT('1.入力'!$D$17/12,B194,'1.入力'!$D$16*12,'1.入力'!$D$10,0)</f>
        <v>#NUM!</v>
      </c>
      <c r="E194" s="87" t="e">
        <f>-IPMT('1.入力'!$D$17/12,B194,'1.入力'!$D$16*12,'1.入力'!$D$10,0)</f>
        <v>#NUM!</v>
      </c>
    </row>
    <row r="195" spans="2:5" x14ac:dyDescent="0.15">
      <c r="B195" s="39">
        <v>190</v>
      </c>
      <c r="C195" s="80">
        <v>16</v>
      </c>
      <c r="D195" s="87" t="e">
        <f>-PPMT('1.入力'!$D$17/12,B195,'1.入力'!$D$16*12,'1.入力'!$D$10,0)</f>
        <v>#NUM!</v>
      </c>
      <c r="E195" s="87" t="e">
        <f>-IPMT('1.入力'!$D$17/12,B195,'1.入力'!$D$16*12,'1.入力'!$D$10,0)</f>
        <v>#NUM!</v>
      </c>
    </row>
    <row r="196" spans="2:5" x14ac:dyDescent="0.15">
      <c r="B196" s="39">
        <v>191</v>
      </c>
      <c r="C196" s="80">
        <v>16</v>
      </c>
      <c r="D196" s="87" t="e">
        <f>-PPMT('1.入力'!$D$17/12,B196,'1.入力'!$D$16*12,'1.入力'!$D$10,0)</f>
        <v>#NUM!</v>
      </c>
      <c r="E196" s="87" t="e">
        <f>-IPMT('1.入力'!$D$17/12,B196,'1.入力'!$D$16*12,'1.入力'!$D$10,0)</f>
        <v>#NUM!</v>
      </c>
    </row>
    <row r="197" spans="2:5" x14ac:dyDescent="0.15">
      <c r="B197" s="39">
        <v>192</v>
      </c>
      <c r="C197" s="80">
        <v>16</v>
      </c>
      <c r="D197" s="87" t="e">
        <f>-PPMT('1.入力'!$D$17/12,B197,'1.入力'!$D$16*12,'1.入力'!$D$10,0)</f>
        <v>#NUM!</v>
      </c>
      <c r="E197" s="87" t="e">
        <f>-IPMT('1.入力'!$D$17/12,B197,'1.入力'!$D$16*12,'1.入力'!$D$10,0)</f>
        <v>#NUM!</v>
      </c>
    </row>
    <row r="198" spans="2:5" x14ac:dyDescent="0.15">
      <c r="B198" s="39">
        <v>193</v>
      </c>
      <c r="C198" s="80">
        <v>17</v>
      </c>
      <c r="D198" s="87" t="e">
        <f>-PPMT('1.入力'!$D$17/12,B198,'1.入力'!$D$16*12,'1.入力'!$D$10,0)</f>
        <v>#NUM!</v>
      </c>
      <c r="E198" s="87" t="e">
        <f>-IPMT('1.入力'!$D$17/12,B198,'1.入力'!$D$16*12,'1.入力'!$D$10,0)</f>
        <v>#NUM!</v>
      </c>
    </row>
    <row r="199" spans="2:5" x14ac:dyDescent="0.15">
      <c r="B199" s="39">
        <v>194</v>
      </c>
      <c r="C199" s="80">
        <v>17</v>
      </c>
      <c r="D199" s="87" t="e">
        <f>-PPMT('1.入力'!$D$17/12,B199,'1.入力'!$D$16*12,'1.入力'!$D$10,0)</f>
        <v>#NUM!</v>
      </c>
      <c r="E199" s="87" t="e">
        <f>-IPMT('1.入力'!$D$17/12,B199,'1.入力'!$D$16*12,'1.入力'!$D$10,0)</f>
        <v>#NUM!</v>
      </c>
    </row>
    <row r="200" spans="2:5" x14ac:dyDescent="0.15">
      <c r="B200" s="39">
        <v>195</v>
      </c>
      <c r="C200" s="80">
        <v>17</v>
      </c>
      <c r="D200" s="87" t="e">
        <f>-PPMT('1.入力'!$D$17/12,B200,'1.入力'!$D$16*12,'1.入力'!$D$10,0)</f>
        <v>#NUM!</v>
      </c>
      <c r="E200" s="87" t="e">
        <f>-IPMT('1.入力'!$D$17/12,B200,'1.入力'!$D$16*12,'1.入力'!$D$10,0)</f>
        <v>#NUM!</v>
      </c>
    </row>
    <row r="201" spans="2:5" x14ac:dyDescent="0.15">
      <c r="B201" s="39">
        <v>196</v>
      </c>
      <c r="C201" s="80">
        <v>17</v>
      </c>
      <c r="D201" s="87" t="e">
        <f>-PPMT('1.入力'!$D$17/12,B201,'1.入力'!$D$16*12,'1.入力'!$D$10,0)</f>
        <v>#NUM!</v>
      </c>
      <c r="E201" s="87" t="e">
        <f>-IPMT('1.入力'!$D$17/12,B201,'1.入力'!$D$16*12,'1.入力'!$D$10,0)</f>
        <v>#NUM!</v>
      </c>
    </row>
    <row r="202" spans="2:5" x14ac:dyDescent="0.15">
      <c r="B202" s="39">
        <v>197</v>
      </c>
      <c r="C202" s="80">
        <v>17</v>
      </c>
      <c r="D202" s="87" t="e">
        <f>-PPMT('1.入力'!$D$17/12,B202,'1.入力'!$D$16*12,'1.入力'!$D$10,0)</f>
        <v>#NUM!</v>
      </c>
      <c r="E202" s="87" t="e">
        <f>-IPMT('1.入力'!$D$17/12,B202,'1.入力'!$D$16*12,'1.入力'!$D$10,0)</f>
        <v>#NUM!</v>
      </c>
    </row>
    <row r="203" spans="2:5" x14ac:dyDescent="0.15">
      <c r="B203" s="39">
        <v>198</v>
      </c>
      <c r="C203" s="80">
        <v>17</v>
      </c>
      <c r="D203" s="87" t="e">
        <f>-PPMT('1.入力'!$D$17/12,B203,'1.入力'!$D$16*12,'1.入力'!$D$10,0)</f>
        <v>#NUM!</v>
      </c>
      <c r="E203" s="87" t="e">
        <f>-IPMT('1.入力'!$D$17/12,B203,'1.入力'!$D$16*12,'1.入力'!$D$10,0)</f>
        <v>#NUM!</v>
      </c>
    </row>
    <row r="204" spans="2:5" x14ac:dyDescent="0.15">
      <c r="B204" s="39">
        <v>199</v>
      </c>
      <c r="C204" s="80">
        <v>17</v>
      </c>
      <c r="D204" s="87" t="e">
        <f>-PPMT('1.入力'!$D$17/12,B204,'1.入力'!$D$16*12,'1.入力'!$D$10,0)</f>
        <v>#NUM!</v>
      </c>
      <c r="E204" s="87" t="e">
        <f>-IPMT('1.入力'!$D$17/12,B204,'1.入力'!$D$16*12,'1.入力'!$D$10,0)</f>
        <v>#NUM!</v>
      </c>
    </row>
    <row r="205" spans="2:5" x14ac:dyDescent="0.15">
      <c r="B205" s="39">
        <v>200</v>
      </c>
      <c r="C205" s="80">
        <v>17</v>
      </c>
      <c r="D205" s="87" t="e">
        <f>-PPMT('1.入力'!$D$17/12,B205,'1.入力'!$D$16*12,'1.入力'!$D$10,0)</f>
        <v>#NUM!</v>
      </c>
      <c r="E205" s="87" t="e">
        <f>-IPMT('1.入力'!$D$17/12,B205,'1.入力'!$D$16*12,'1.入力'!$D$10,0)</f>
        <v>#NUM!</v>
      </c>
    </row>
    <row r="206" spans="2:5" x14ac:dyDescent="0.15">
      <c r="B206" s="39">
        <v>201</v>
      </c>
      <c r="C206" s="80">
        <v>17</v>
      </c>
      <c r="D206" s="87" t="e">
        <f>-PPMT('1.入力'!$D$17/12,B206,'1.入力'!$D$16*12,'1.入力'!$D$10,0)</f>
        <v>#NUM!</v>
      </c>
      <c r="E206" s="87" t="e">
        <f>-IPMT('1.入力'!$D$17/12,B206,'1.入力'!$D$16*12,'1.入力'!$D$10,0)</f>
        <v>#NUM!</v>
      </c>
    </row>
    <row r="207" spans="2:5" x14ac:dyDescent="0.15">
      <c r="B207" s="39">
        <v>202</v>
      </c>
      <c r="C207" s="80">
        <v>17</v>
      </c>
      <c r="D207" s="87" t="e">
        <f>-PPMT('1.入力'!$D$17/12,B207,'1.入力'!$D$16*12,'1.入力'!$D$10,0)</f>
        <v>#NUM!</v>
      </c>
      <c r="E207" s="87" t="e">
        <f>-IPMT('1.入力'!$D$17/12,B207,'1.入力'!$D$16*12,'1.入力'!$D$10,0)</f>
        <v>#NUM!</v>
      </c>
    </row>
    <row r="208" spans="2:5" x14ac:dyDescent="0.15">
      <c r="B208" s="39">
        <v>203</v>
      </c>
      <c r="C208" s="80">
        <v>17</v>
      </c>
      <c r="D208" s="87" t="e">
        <f>-PPMT('1.入力'!$D$17/12,B208,'1.入力'!$D$16*12,'1.入力'!$D$10,0)</f>
        <v>#NUM!</v>
      </c>
      <c r="E208" s="87" t="e">
        <f>-IPMT('1.入力'!$D$17/12,B208,'1.入力'!$D$16*12,'1.入力'!$D$10,0)</f>
        <v>#NUM!</v>
      </c>
    </row>
    <row r="209" spans="2:5" x14ac:dyDescent="0.15">
      <c r="B209" s="39">
        <v>204</v>
      </c>
      <c r="C209" s="80">
        <v>17</v>
      </c>
      <c r="D209" s="87" t="e">
        <f>-PPMT('1.入力'!$D$17/12,B209,'1.入力'!$D$16*12,'1.入力'!$D$10,0)</f>
        <v>#NUM!</v>
      </c>
      <c r="E209" s="87" t="e">
        <f>-IPMT('1.入力'!$D$17/12,B209,'1.入力'!$D$16*12,'1.入力'!$D$10,0)</f>
        <v>#NUM!</v>
      </c>
    </row>
    <row r="210" spans="2:5" x14ac:dyDescent="0.15">
      <c r="B210" s="39">
        <v>205</v>
      </c>
      <c r="C210" s="80">
        <v>18</v>
      </c>
      <c r="D210" s="87" t="e">
        <f>-PPMT('1.入力'!$D$17/12,B210,'1.入力'!$D$16*12,'1.入力'!$D$10,0)</f>
        <v>#NUM!</v>
      </c>
      <c r="E210" s="87" t="e">
        <f>-IPMT('1.入力'!$D$17/12,B210,'1.入力'!$D$16*12,'1.入力'!$D$10,0)</f>
        <v>#NUM!</v>
      </c>
    </row>
    <row r="211" spans="2:5" x14ac:dyDescent="0.15">
      <c r="B211" s="39">
        <v>206</v>
      </c>
      <c r="C211" s="80">
        <v>18</v>
      </c>
      <c r="D211" s="87" t="e">
        <f>-PPMT('1.入力'!$D$17/12,B211,'1.入力'!$D$16*12,'1.入力'!$D$10,0)</f>
        <v>#NUM!</v>
      </c>
      <c r="E211" s="87" t="e">
        <f>-IPMT('1.入力'!$D$17/12,B211,'1.入力'!$D$16*12,'1.入力'!$D$10,0)</f>
        <v>#NUM!</v>
      </c>
    </row>
    <row r="212" spans="2:5" x14ac:dyDescent="0.15">
      <c r="B212" s="39">
        <v>207</v>
      </c>
      <c r="C212" s="80">
        <v>18</v>
      </c>
      <c r="D212" s="87" t="e">
        <f>-PPMT('1.入力'!$D$17/12,B212,'1.入力'!$D$16*12,'1.入力'!$D$10,0)</f>
        <v>#NUM!</v>
      </c>
      <c r="E212" s="87" t="e">
        <f>-IPMT('1.入力'!$D$17/12,B212,'1.入力'!$D$16*12,'1.入力'!$D$10,0)</f>
        <v>#NUM!</v>
      </c>
    </row>
    <row r="213" spans="2:5" x14ac:dyDescent="0.15">
      <c r="B213" s="39">
        <v>208</v>
      </c>
      <c r="C213" s="80">
        <v>18</v>
      </c>
      <c r="D213" s="87" t="e">
        <f>-PPMT('1.入力'!$D$17/12,B213,'1.入力'!$D$16*12,'1.入力'!$D$10,0)</f>
        <v>#NUM!</v>
      </c>
      <c r="E213" s="87" t="e">
        <f>-IPMT('1.入力'!$D$17/12,B213,'1.入力'!$D$16*12,'1.入力'!$D$10,0)</f>
        <v>#NUM!</v>
      </c>
    </row>
    <row r="214" spans="2:5" x14ac:dyDescent="0.15">
      <c r="B214" s="39">
        <v>209</v>
      </c>
      <c r="C214" s="80">
        <v>18</v>
      </c>
      <c r="D214" s="87" t="e">
        <f>-PPMT('1.入力'!$D$17/12,B214,'1.入力'!$D$16*12,'1.入力'!$D$10,0)</f>
        <v>#NUM!</v>
      </c>
      <c r="E214" s="87" t="e">
        <f>-IPMT('1.入力'!$D$17/12,B214,'1.入力'!$D$16*12,'1.入力'!$D$10,0)</f>
        <v>#NUM!</v>
      </c>
    </row>
    <row r="215" spans="2:5" x14ac:dyDescent="0.15">
      <c r="B215" s="39">
        <v>210</v>
      </c>
      <c r="C215" s="80">
        <v>18</v>
      </c>
      <c r="D215" s="87" t="e">
        <f>-PPMT('1.入力'!$D$17/12,B215,'1.入力'!$D$16*12,'1.入力'!$D$10,0)</f>
        <v>#NUM!</v>
      </c>
      <c r="E215" s="87" t="e">
        <f>-IPMT('1.入力'!$D$17/12,B215,'1.入力'!$D$16*12,'1.入力'!$D$10,0)</f>
        <v>#NUM!</v>
      </c>
    </row>
    <row r="216" spans="2:5" x14ac:dyDescent="0.15">
      <c r="B216" s="39">
        <v>211</v>
      </c>
      <c r="C216" s="80">
        <v>18</v>
      </c>
      <c r="D216" s="87" t="e">
        <f>-PPMT('1.入力'!$D$17/12,B216,'1.入力'!$D$16*12,'1.入力'!$D$10,0)</f>
        <v>#NUM!</v>
      </c>
      <c r="E216" s="87" t="e">
        <f>-IPMT('1.入力'!$D$17/12,B216,'1.入力'!$D$16*12,'1.入力'!$D$10,0)</f>
        <v>#NUM!</v>
      </c>
    </row>
    <row r="217" spans="2:5" x14ac:dyDescent="0.15">
      <c r="B217" s="39">
        <v>212</v>
      </c>
      <c r="C217" s="80">
        <v>18</v>
      </c>
      <c r="D217" s="87" t="e">
        <f>-PPMT('1.入力'!$D$17/12,B217,'1.入力'!$D$16*12,'1.入力'!$D$10,0)</f>
        <v>#NUM!</v>
      </c>
      <c r="E217" s="87" t="e">
        <f>-IPMT('1.入力'!$D$17/12,B217,'1.入力'!$D$16*12,'1.入力'!$D$10,0)</f>
        <v>#NUM!</v>
      </c>
    </row>
    <row r="218" spans="2:5" x14ac:dyDescent="0.15">
      <c r="B218" s="39">
        <v>213</v>
      </c>
      <c r="C218" s="80">
        <v>18</v>
      </c>
      <c r="D218" s="87" t="e">
        <f>-PPMT('1.入力'!$D$17/12,B218,'1.入力'!$D$16*12,'1.入力'!$D$10,0)</f>
        <v>#NUM!</v>
      </c>
      <c r="E218" s="87" t="e">
        <f>-IPMT('1.入力'!$D$17/12,B218,'1.入力'!$D$16*12,'1.入力'!$D$10,0)</f>
        <v>#NUM!</v>
      </c>
    </row>
    <row r="219" spans="2:5" x14ac:dyDescent="0.15">
      <c r="B219" s="39">
        <v>214</v>
      </c>
      <c r="C219" s="80">
        <v>18</v>
      </c>
      <c r="D219" s="87" t="e">
        <f>-PPMT('1.入力'!$D$17/12,B219,'1.入力'!$D$16*12,'1.入力'!$D$10,0)</f>
        <v>#NUM!</v>
      </c>
      <c r="E219" s="87" t="e">
        <f>-IPMT('1.入力'!$D$17/12,B219,'1.入力'!$D$16*12,'1.入力'!$D$10,0)</f>
        <v>#NUM!</v>
      </c>
    </row>
    <row r="220" spans="2:5" x14ac:dyDescent="0.15">
      <c r="B220" s="39">
        <v>215</v>
      </c>
      <c r="C220" s="80">
        <v>18</v>
      </c>
      <c r="D220" s="87" t="e">
        <f>-PPMT('1.入力'!$D$17/12,B220,'1.入力'!$D$16*12,'1.入力'!$D$10,0)</f>
        <v>#NUM!</v>
      </c>
      <c r="E220" s="87" t="e">
        <f>-IPMT('1.入力'!$D$17/12,B220,'1.入力'!$D$16*12,'1.入力'!$D$10,0)</f>
        <v>#NUM!</v>
      </c>
    </row>
    <row r="221" spans="2:5" x14ac:dyDescent="0.15">
      <c r="B221" s="39">
        <v>216</v>
      </c>
      <c r="C221" s="80">
        <v>18</v>
      </c>
      <c r="D221" s="87" t="e">
        <f>-PPMT('1.入力'!$D$17/12,B221,'1.入力'!$D$16*12,'1.入力'!$D$10,0)</f>
        <v>#NUM!</v>
      </c>
      <c r="E221" s="87" t="e">
        <f>-IPMT('1.入力'!$D$17/12,B221,'1.入力'!$D$16*12,'1.入力'!$D$10,0)</f>
        <v>#NUM!</v>
      </c>
    </row>
    <row r="222" spans="2:5" x14ac:dyDescent="0.15">
      <c r="B222" s="39">
        <v>217</v>
      </c>
      <c r="C222" s="80">
        <v>19</v>
      </c>
      <c r="D222" s="87" t="e">
        <f>-PPMT('1.入力'!$D$17/12,B222,'1.入力'!$D$16*12,'1.入力'!$D$10,0)</f>
        <v>#NUM!</v>
      </c>
      <c r="E222" s="87" t="e">
        <f>-IPMT('1.入力'!$D$17/12,B222,'1.入力'!$D$16*12,'1.入力'!$D$10,0)</f>
        <v>#NUM!</v>
      </c>
    </row>
    <row r="223" spans="2:5" x14ac:dyDescent="0.15">
      <c r="B223" s="39">
        <v>218</v>
      </c>
      <c r="C223" s="80">
        <v>19</v>
      </c>
      <c r="D223" s="87" t="e">
        <f>-PPMT('1.入力'!$D$17/12,B223,'1.入力'!$D$16*12,'1.入力'!$D$10,0)</f>
        <v>#NUM!</v>
      </c>
      <c r="E223" s="87" t="e">
        <f>-IPMT('1.入力'!$D$17/12,B223,'1.入力'!$D$16*12,'1.入力'!$D$10,0)</f>
        <v>#NUM!</v>
      </c>
    </row>
    <row r="224" spans="2:5" x14ac:dyDescent="0.15">
      <c r="B224" s="39">
        <v>219</v>
      </c>
      <c r="C224" s="80">
        <v>19</v>
      </c>
      <c r="D224" s="87" t="e">
        <f>-PPMT('1.入力'!$D$17/12,B224,'1.入力'!$D$16*12,'1.入力'!$D$10,0)</f>
        <v>#NUM!</v>
      </c>
      <c r="E224" s="87" t="e">
        <f>-IPMT('1.入力'!$D$17/12,B224,'1.入力'!$D$16*12,'1.入力'!$D$10,0)</f>
        <v>#NUM!</v>
      </c>
    </row>
    <row r="225" spans="2:5" x14ac:dyDescent="0.15">
      <c r="B225" s="39">
        <v>220</v>
      </c>
      <c r="C225" s="80">
        <v>19</v>
      </c>
      <c r="D225" s="87" t="e">
        <f>-PPMT('1.入力'!$D$17/12,B225,'1.入力'!$D$16*12,'1.入力'!$D$10,0)</f>
        <v>#NUM!</v>
      </c>
      <c r="E225" s="87" t="e">
        <f>-IPMT('1.入力'!$D$17/12,B225,'1.入力'!$D$16*12,'1.入力'!$D$10,0)</f>
        <v>#NUM!</v>
      </c>
    </row>
    <row r="226" spans="2:5" x14ac:dyDescent="0.15">
      <c r="B226" s="39">
        <v>221</v>
      </c>
      <c r="C226" s="80">
        <v>19</v>
      </c>
      <c r="D226" s="87" t="e">
        <f>-PPMT('1.入力'!$D$17/12,B226,'1.入力'!$D$16*12,'1.入力'!$D$10,0)</f>
        <v>#NUM!</v>
      </c>
      <c r="E226" s="87" t="e">
        <f>-IPMT('1.入力'!$D$17/12,B226,'1.入力'!$D$16*12,'1.入力'!$D$10,0)</f>
        <v>#NUM!</v>
      </c>
    </row>
    <row r="227" spans="2:5" x14ac:dyDescent="0.15">
      <c r="B227" s="39">
        <v>222</v>
      </c>
      <c r="C227" s="80">
        <v>19</v>
      </c>
      <c r="D227" s="87" t="e">
        <f>-PPMT('1.入力'!$D$17/12,B227,'1.入力'!$D$16*12,'1.入力'!$D$10,0)</f>
        <v>#NUM!</v>
      </c>
      <c r="E227" s="87" t="e">
        <f>-IPMT('1.入力'!$D$17/12,B227,'1.入力'!$D$16*12,'1.入力'!$D$10,0)</f>
        <v>#NUM!</v>
      </c>
    </row>
    <row r="228" spans="2:5" x14ac:dyDescent="0.15">
      <c r="B228" s="39">
        <v>223</v>
      </c>
      <c r="C228" s="80">
        <v>19</v>
      </c>
      <c r="D228" s="87" t="e">
        <f>-PPMT('1.入力'!$D$17/12,B228,'1.入力'!$D$16*12,'1.入力'!$D$10,0)</f>
        <v>#NUM!</v>
      </c>
      <c r="E228" s="87" t="e">
        <f>-IPMT('1.入力'!$D$17/12,B228,'1.入力'!$D$16*12,'1.入力'!$D$10,0)</f>
        <v>#NUM!</v>
      </c>
    </row>
    <row r="229" spans="2:5" x14ac:dyDescent="0.15">
      <c r="B229" s="39">
        <v>224</v>
      </c>
      <c r="C229" s="80">
        <v>19</v>
      </c>
      <c r="D229" s="87" t="e">
        <f>-PPMT('1.入力'!$D$17/12,B229,'1.入力'!$D$16*12,'1.入力'!$D$10,0)</f>
        <v>#NUM!</v>
      </c>
      <c r="E229" s="87" t="e">
        <f>-IPMT('1.入力'!$D$17/12,B229,'1.入力'!$D$16*12,'1.入力'!$D$10,0)</f>
        <v>#NUM!</v>
      </c>
    </row>
    <row r="230" spans="2:5" x14ac:dyDescent="0.15">
      <c r="B230" s="39">
        <v>225</v>
      </c>
      <c r="C230" s="80">
        <v>19</v>
      </c>
      <c r="D230" s="87" t="e">
        <f>-PPMT('1.入力'!$D$17/12,B230,'1.入力'!$D$16*12,'1.入力'!$D$10,0)</f>
        <v>#NUM!</v>
      </c>
      <c r="E230" s="87" t="e">
        <f>-IPMT('1.入力'!$D$17/12,B230,'1.入力'!$D$16*12,'1.入力'!$D$10,0)</f>
        <v>#NUM!</v>
      </c>
    </row>
    <row r="231" spans="2:5" x14ac:dyDescent="0.15">
      <c r="B231" s="39">
        <v>226</v>
      </c>
      <c r="C231" s="80">
        <v>19</v>
      </c>
      <c r="D231" s="87" t="e">
        <f>-PPMT('1.入力'!$D$17/12,B231,'1.入力'!$D$16*12,'1.入力'!$D$10,0)</f>
        <v>#NUM!</v>
      </c>
      <c r="E231" s="87" t="e">
        <f>-IPMT('1.入力'!$D$17/12,B231,'1.入力'!$D$16*12,'1.入力'!$D$10,0)</f>
        <v>#NUM!</v>
      </c>
    </row>
    <row r="232" spans="2:5" x14ac:dyDescent="0.15">
      <c r="B232" s="39">
        <v>227</v>
      </c>
      <c r="C232" s="80">
        <v>19</v>
      </c>
      <c r="D232" s="87" t="e">
        <f>-PPMT('1.入力'!$D$17/12,B232,'1.入力'!$D$16*12,'1.入力'!$D$10,0)</f>
        <v>#NUM!</v>
      </c>
      <c r="E232" s="87" t="e">
        <f>-IPMT('1.入力'!$D$17/12,B232,'1.入力'!$D$16*12,'1.入力'!$D$10,0)</f>
        <v>#NUM!</v>
      </c>
    </row>
    <row r="233" spans="2:5" x14ac:dyDescent="0.15">
      <c r="B233" s="39">
        <v>228</v>
      </c>
      <c r="C233" s="80">
        <v>19</v>
      </c>
      <c r="D233" s="87" t="e">
        <f>-PPMT('1.入力'!$D$17/12,B233,'1.入力'!$D$16*12,'1.入力'!$D$10,0)</f>
        <v>#NUM!</v>
      </c>
      <c r="E233" s="87" t="e">
        <f>-IPMT('1.入力'!$D$17/12,B233,'1.入力'!$D$16*12,'1.入力'!$D$10,0)</f>
        <v>#NUM!</v>
      </c>
    </row>
    <row r="234" spans="2:5" x14ac:dyDescent="0.15">
      <c r="B234" s="39">
        <v>229</v>
      </c>
      <c r="C234" s="80">
        <v>20</v>
      </c>
      <c r="D234" s="87" t="e">
        <f>-PPMT('1.入力'!$D$17/12,B234,'1.入力'!$D$16*12,'1.入力'!$D$10,0)</f>
        <v>#NUM!</v>
      </c>
      <c r="E234" s="87" t="e">
        <f>-IPMT('1.入力'!$D$17/12,B234,'1.入力'!$D$16*12,'1.入力'!$D$10,0)</f>
        <v>#NUM!</v>
      </c>
    </row>
    <row r="235" spans="2:5" x14ac:dyDescent="0.15">
      <c r="B235" s="39">
        <v>230</v>
      </c>
      <c r="C235" s="80">
        <v>20</v>
      </c>
      <c r="D235" s="87" t="e">
        <f>-PPMT('1.入力'!$D$17/12,B235,'1.入力'!$D$16*12,'1.入力'!$D$10,0)</f>
        <v>#NUM!</v>
      </c>
      <c r="E235" s="87" t="e">
        <f>-IPMT('1.入力'!$D$17/12,B235,'1.入力'!$D$16*12,'1.入力'!$D$10,0)</f>
        <v>#NUM!</v>
      </c>
    </row>
    <row r="236" spans="2:5" x14ac:dyDescent="0.15">
      <c r="B236" s="39">
        <v>231</v>
      </c>
      <c r="C236" s="80">
        <v>20</v>
      </c>
      <c r="D236" s="87" t="e">
        <f>-PPMT('1.入力'!$D$17/12,B236,'1.入力'!$D$16*12,'1.入力'!$D$10,0)</f>
        <v>#NUM!</v>
      </c>
      <c r="E236" s="87" t="e">
        <f>-IPMT('1.入力'!$D$17/12,B236,'1.入力'!$D$16*12,'1.入力'!$D$10,0)</f>
        <v>#NUM!</v>
      </c>
    </row>
    <row r="237" spans="2:5" x14ac:dyDescent="0.15">
      <c r="B237" s="39">
        <v>232</v>
      </c>
      <c r="C237" s="80">
        <v>20</v>
      </c>
      <c r="D237" s="87" t="e">
        <f>-PPMT('1.入力'!$D$17/12,B237,'1.入力'!$D$16*12,'1.入力'!$D$10,0)</f>
        <v>#NUM!</v>
      </c>
      <c r="E237" s="87" t="e">
        <f>-IPMT('1.入力'!$D$17/12,B237,'1.入力'!$D$16*12,'1.入力'!$D$10,0)</f>
        <v>#NUM!</v>
      </c>
    </row>
    <row r="238" spans="2:5" x14ac:dyDescent="0.15">
      <c r="B238" s="39">
        <v>233</v>
      </c>
      <c r="C238" s="80">
        <v>20</v>
      </c>
      <c r="D238" s="87" t="e">
        <f>-PPMT('1.入力'!$D$17/12,B238,'1.入力'!$D$16*12,'1.入力'!$D$10,0)</f>
        <v>#NUM!</v>
      </c>
      <c r="E238" s="87" t="e">
        <f>-IPMT('1.入力'!$D$17/12,B238,'1.入力'!$D$16*12,'1.入力'!$D$10,0)</f>
        <v>#NUM!</v>
      </c>
    </row>
    <row r="239" spans="2:5" x14ac:dyDescent="0.15">
      <c r="B239" s="39">
        <v>234</v>
      </c>
      <c r="C239" s="80">
        <v>20</v>
      </c>
      <c r="D239" s="87" t="e">
        <f>-PPMT('1.入力'!$D$17/12,B239,'1.入力'!$D$16*12,'1.入力'!$D$10,0)</f>
        <v>#NUM!</v>
      </c>
      <c r="E239" s="87" t="e">
        <f>-IPMT('1.入力'!$D$17/12,B239,'1.入力'!$D$16*12,'1.入力'!$D$10,0)</f>
        <v>#NUM!</v>
      </c>
    </row>
    <row r="240" spans="2:5" x14ac:dyDescent="0.15">
      <c r="B240" s="39">
        <v>235</v>
      </c>
      <c r="C240" s="80">
        <v>20</v>
      </c>
      <c r="D240" s="87" t="e">
        <f>-PPMT('1.入力'!$D$17/12,B240,'1.入力'!$D$16*12,'1.入力'!$D$10,0)</f>
        <v>#NUM!</v>
      </c>
      <c r="E240" s="87" t="e">
        <f>-IPMT('1.入力'!$D$17/12,B240,'1.入力'!$D$16*12,'1.入力'!$D$10,0)</f>
        <v>#NUM!</v>
      </c>
    </row>
    <row r="241" spans="2:5" x14ac:dyDescent="0.15">
      <c r="B241" s="39">
        <v>236</v>
      </c>
      <c r="C241" s="80">
        <v>20</v>
      </c>
      <c r="D241" s="87" t="e">
        <f>-PPMT('1.入力'!$D$17/12,B241,'1.入力'!$D$16*12,'1.入力'!$D$10,0)</f>
        <v>#NUM!</v>
      </c>
      <c r="E241" s="87" t="e">
        <f>-IPMT('1.入力'!$D$17/12,B241,'1.入力'!$D$16*12,'1.入力'!$D$10,0)</f>
        <v>#NUM!</v>
      </c>
    </row>
    <row r="242" spans="2:5" x14ac:dyDescent="0.15">
      <c r="B242" s="39">
        <v>237</v>
      </c>
      <c r="C242" s="80">
        <v>20</v>
      </c>
      <c r="D242" s="87" t="e">
        <f>-PPMT('1.入力'!$D$17/12,B242,'1.入力'!$D$16*12,'1.入力'!$D$10,0)</f>
        <v>#NUM!</v>
      </c>
      <c r="E242" s="87" t="e">
        <f>-IPMT('1.入力'!$D$17/12,B242,'1.入力'!$D$16*12,'1.入力'!$D$10,0)</f>
        <v>#NUM!</v>
      </c>
    </row>
    <row r="243" spans="2:5" x14ac:dyDescent="0.15">
      <c r="B243" s="39">
        <v>238</v>
      </c>
      <c r="C243" s="80">
        <v>20</v>
      </c>
      <c r="D243" s="87" t="e">
        <f>-PPMT('1.入力'!$D$17/12,B243,'1.入力'!$D$16*12,'1.入力'!$D$10,0)</f>
        <v>#NUM!</v>
      </c>
      <c r="E243" s="87" t="e">
        <f>-IPMT('1.入力'!$D$17/12,B243,'1.入力'!$D$16*12,'1.入力'!$D$10,0)</f>
        <v>#NUM!</v>
      </c>
    </row>
    <row r="244" spans="2:5" x14ac:dyDescent="0.15">
      <c r="B244" s="39">
        <v>239</v>
      </c>
      <c r="C244" s="80">
        <v>20</v>
      </c>
      <c r="D244" s="87" t="e">
        <f>-PPMT('1.入力'!$D$17/12,B244,'1.入力'!$D$16*12,'1.入力'!$D$10,0)</f>
        <v>#NUM!</v>
      </c>
      <c r="E244" s="87" t="e">
        <f>-IPMT('1.入力'!$D$17/12,B244,'1.入力'!$D$16*12,'1.入力'!$D$10,0)</f>
        <v>#NUM!</v>
      </c>
    </row>
    <row r="245" spans="2:5" x14ac:dyDescent="0.15">
      <c r="B245" s="39">
        <v>240</v>
      </c>
      <c r="C245" s="80">
        <v>20</v>
      </c>
      <c r="D245" s="87" t="e">
        <f>-PPMT('1.入力'!$D$17/12,B245,'1.入力'!$D$16*12,'1.入力'!$D$10,0)</f>
        <v>#NUM!</v>
      </c>
      <c r="E245" s="87" t="e">
        <f>-IPMT('1.入力'!$D$17/12,B245,'1.入力'!$D$16*12,'1.入力'!$D$10,0)</f>
        <v>#NUM!</v>
      </c>
    </row>
    <row r="246" spans="2:5" x14ac:dyDescent="0.15">
      <c r="B246" s="39">
        <v>241</v>
      </c>
      <c r="C246" s="80">
        <v>21</v>
      </c>
      <c r="D246" s="87" t="e">
        <f>-PPMT('1.入力'!$D$17/12,B246,'1.入力'!$D$16*12,'1.入力'!$D$10,0)</f>
        <v>#NUM!</v>
      </c>
      <c r="E246" s="87" t="e">
        <f>-IPMT('1.入力'!$D$17/12,B246,'1.入力'!$D$16*12,'1.入力'!$D$10,0)</f>
        <v>#NUM!</v>
      </c>
    </row>
    <row r="247" spans="2:5" x14ac:dyDescent="0.15">
      <c r="B247" s="39">
        <v>242</v>
      </c>
      <c r="C247" s="80">
        <v>21</v>
      </c>
      <c r="D247" s="87" t="e">
        <f>-PPMT('1.入力'!$D$17/12,B247,'1.入力'!$D$16*12,'1.入力'!$D$10,0)</f>
        <v>#NUM!</v>
      </c>
      <c r="E247" s="87" t="e">
        <f>-IPMT('1.入力'!$D$17/12,B247,'1.入力'!$D$16*12,'1.入力'!$D$10,0)</f>
        <v>#NUM!</v>
      </c>
    </row>
    <row r="248" spans="2:5" x14ac:dyDescent="0.15">
      <c r="B248" s="39">
        <v>243</v>
      </c>
      <c r="C248" s="80">
        <v>21</v>
      </c>
      <c r="D248" s="87" t="e">
        <f>-PPMT('1.入力'!$D$17/12,B248,'1.入力'!$D$16*12,'1.入力'!$D$10,0)</f>
        <v>#NUM!</v>
      </c>
      <c r="E248" s="87" t="e">
        <f>-IPMT('1.入力'!$D$17/12,B248,'1.入力'!$D$16*12,'1.入力'!$D$10,0)</f>
        <v>#NUM!</v>
      </c>
    </row>
    <row r="249" spans="2:5" x14ac:dyDescent="0.15">
      <c r="B249" s="39">
        <v>244</v>
      </c>
      <c r="C249" s="80">
        <v>21</v>
      </c>
      <c r="D249" s="87" t="e">
        <f>-PPMT('1.入力'!$D$17/12,B249,'1.入力'!$D$16*12,'1.入力'!$D$10,0)</f>
        <v>#NUM!</v>
      </c>
      <c r="E249" s="87" t="e">
        <f>-IPMT('1.入力'!$D$17/12,B249,'1.入力'!$D$16*12,'1.入力'!$D$10,0)</f>
        <v>#NUM!</v>
      </c>
    </row>
    <row r="250" spans="2:5" x14ac:dyDescent="0.15">
      <c r="B250" s="39">
        <v>245</v>
      </c>
      <c r="C250" s="80">
        <v>21</v>
      </c>
      <c r="D250" s="87" t="e">
        <f>-PPMT('1.入力'!$D$17/12,B250,'1.入力'!$D$16*12,'1.入力'!$D$10,0)</f>
        <v>#NUM!</v>
      </c>
      <c r="E250" s="87" t="e">
        <f>-IPMT('1.入力'!$D$17/12,B250,'1.入力'!$D$16*12,'1.入力'!$D$10,0)</f>
        <v>#NUM!</v>
      </c>
    </row>
    <row r="251" spans="2:5" x14ac:dyDescent="0.15">
      <c r="B251" s="39">
        <v>246</v>
      </c>
      <c r="C251" s="80">
        <v>21</v>
      </c>
      <c r="D251" s="87" t="e">
        <f>-PPMT('1.入力'!$D$17/12,B251,'1.入力'!$D$16*12,'1.入力'!$D$10,0)</f>
        <v>#NUM!</v>
      </c>
      <c r="E251" s="87" t="e">
        <f>-IPMT('1.入力'!$D$17/12,B251,'1.入力'!$D$16*12,'1.入力'!$D$10,0)</f>
        <v>#NUM!</v>
      </c>
    </row>
    <row r="252" spans="2:5" x14ac:dyDescent="0.15">
      <c r="B252" s="39">
        <v>247</v>
      </c>
      <c r="C252" s="80">
        <v>21</v>
      </c>
      <c r="D252" s="87" t="e">
        <f>-PPMT('1.入力'!$D$17/12,B252,'1.入力'!$D$16*12,'1.入力'!$D$10,0)</f>
        <v>#NUM!</v>
      </c>
      <c r="E252" s="87" t="e">
        <f>-IPMT('1.入力'!$D$17/12,B252,'1.入力'!$D$16*12,'1.入力'!$D$10,0)</f>
        <v>#NUM!</v>
      </c>
    </row>
    <row r="253" spans="2:5" x14ac:dyDescent="0.15">
      <c r="B253" s="39">
        <v>248</v>
      </c>
      <c r="C253" s="80">
        <v>21</v>
      </c>
      <c r="D253" s="87" t="e">
        <f>-PPMT('1.入力'!$D$17/12,B253,'1.入力'!$D$16*12,'1.入力'!$D$10,0)</f>
        <v>#NUM!</v>
      </c>
      <c r="E253" s="87" t="e">
        <f>-IPMT('1.入力'!$D$17/12,B253,'1.入力'!$D$16*12,'1.入力'!$D$10,0)</f>
        <v>#NUM!</v>
      </c>
    </row>
    <row r="254" spans="2:5" x14ac:dyDescent="0.15">
      <c r="B254" s="39">
        <v>249</v>
      </c>
      <c r="C254" s="80">
        <v>21</v>
      </c>
      <c r="D254" s="87" t="e">
        <f>-PPMT('1.入力'!$D$17/12,B254,'1.入力'!$D$16*12,'1.入力'!$D$10,0)</f>
        <v>#NUM!</v>
      </c>
      <c r="E254" s="87" t="e">
        <f>-IPMT('1.入力'!$D$17/12,B254,'1.入力'!$D$16*12,'1.入力'!$D$10,0)</f>
        <v>#NUM!</v>
      </c>
    </row>
    <row r="255" spans="2:5" x14ac:dyDescent="0.15">
      <c r="B255" s="39">
        <v>250</v>
      </c>
      <c r="C255" s="80">
        <v>21</v>
      </c>
      <c r="D255" s="87" t="e">
        <f>-PPMT('1.入力'!$D$17/12,B255,'1.入力'!$D$16*12,'1.入力'!$D$10,0)</f>
        <v>#NUM!</v>
      </c>
      <c r="E255" s="87" t="e">
        <f>-IPMT('1.入力'!$D$17/12,B255,'1.入力'!$D$16*12,'1.入力'!$D$10,0)</f>
        <v>#NUM!</v>
      </c>
    </row>
    <row r="256" spans="2:5" x14ac:dyDescent="0.15">
      <c r="B256" s="39">
        <v>251</v>
      </c>
      <c r="C256" s="80">
        <v>21</v>
      </c>
      <c r="D256" s="87" t="e">
        <f>-PPMT('1.入力'!$D$17/12,B256,'1.入力'!$D$16*12,'1.入力'!$D$10,0)</f>
        <v>#NUM!</v>
      </c>
      <c r="E256" s="87" t="e">
        <f>-IPMT('1.入力'!$D$17/12,B256,'1.入力'!$D$16*12,'1.入力'!$D$10,0)</f>
        <v>#NUM!</v>
      </c>
    </row>
    <row r="257" spans="2:5" x14ac:dyDescent="0.15">
      <c r="B257" s="39">
        <v>252</v>
      </c>
      <c r="C257" s="80">
        <v>21</v>
      </c>
      <c r="D257" s="87" t="e">
        <f>-PPMT('1.入力'!$D$17/12,B257,'1.入力'!$D$16*12,'1.入力'!$D$10,0)</f>
        <v>#NUM!</v>
      </c>
      <c r="E257" s="87" t="e">
        <f>-IPMT('1.入力'!$D$17/12,B257,'1.入力'!$D$16*12,'1.入力'!$D$10,0)</f>
        <v>#NUM!</v>
      </c>
    </row>
    <row r="258" spans="2:5" x14ac:dyDescent="0.15">
      <c r="B258" s="39">
        <v>253</v>
      </c>
      <c r="C258" s="80">
        <v>22</v>
      </c>
      <c r="D258" s="87" t="e">
        <f>-PPMT('1.入力'!$D$17/12,B258,'1.入力'!$D$16*12,'1.入力'!$D$10,0)</f>
        <v>#NUM!</v>
      </c>
      <c r="E258" s="87" t="e">
        <f>-IPMT('1.入力'!$D$17/12,B258,'1.入力'!$D$16*12,'1.入力'!$D$10,0)</f>
        <v>#NUM!</v>
      </c>
    </row>
    <row r="259" spans="2:5" x14ac:dyDescent="0.15">
      <c r="B259" s="39">
        <v>254</v>
      </c>
      <c r="C259" s="80">
        <v>22</v>
      </c>
      <c r="D259" s="87" t="e">
        <f>-PPMT('1.入力'!$D$17/12,B259,'1.入力'!$D$16*12,'1.入力'!$D$10,0)</f>
        <v>#NUM!</v>
      </c>
      <c r="E259" s="87" t="e">
        <f>-IPMT('1.入力'!$D$17/12,B259,'1.入力'!$D$16*12,'1.入力'!$D$10,0)</f>
        <v>#NUM!</v>
      </c>
    </row>
    <row r="260" spans="2:5" x14ac:dyDescent="0.15">
      <c r="B260" s="39">
        <v>255</v>
      </c>
      <c r="C260" s="80">
        <v>22</v>
      </c>
      <c r="D260" s="87" t="e">
        <f>-PPMT('1.入力'!$D$17/12,B260,'1.入力'!$D$16*12,'1.入力'!$D$10,0)</f>
        <v>#NUM!</v>
      </c>
      <c r="E260" s="87" t="e">
        <f>-IPMT('1.入力'!$D$17/12,B260,'1.入力'!$D$16*12,'1.入力'!$D$10,0)</f>
        <v>#NUM!</v>
      </c>
    </row>
    <row r="261" spans="2:5" x14ac:dyDescent="0.15">
      <c r="B261" s="39">
        <v>256</v>
      </c>
      <c r="C261" s="80">
        <v>22</v>
      </c>
      <c r="D261" s="87" t="e">
        <f>-PPMT('1.入力'!$D$17/12,B261,'1.入力'!$D$16*12,'1.入力'!$D$10,0)</f>
        <v>#NUM!</v>
      </c>
      <c r="E261" s="87" t="e">
        <f>-IPMT('1.入力'!$D$17/12,B261,'1.入力'!$D$16*12,'1.入力'!$D$10,0)</f>
        <v>#NUM!</v>
      </c>
    </row>
    <row r="262" spans="2:5" x14ac:dyDescent="0.15">
      <c r="B262" s="39">
        <v>257</v>
      </c>
      <c r="C262" s="80">
        <v>22</v>
      </c>
      <c r="D262" s="87" t="e">
        <f>-PPMT('1.入力'!$D$17/12,B262,'1.入力'!$D$16*12,'1.入力'!$D$10,0)</f>
        <v>#NUM!</v>
      </c>
      <c r="E262" s="87" t="e">
        <f>-IPMT('1.入力'!$D$17/12,B262,'1.入力'!$D$16*12,'1.入力'!$D$10,0)</f>
        <v>#NUM!</v>
      </c>
    </row>
    <row r="263" spans="2:5" x14ac:dyDescent="0.15">
      <c r="B263" s="39">
        <v>258</v>
      </c>
      <c r="C263" s="80">
        <v>22</v>
      </c>
      <c r="D263" s="87" t="e">
        <f>-PPMT('1.入力'!$D$17/12,B263,'1.入力'!$D$16*12,'1.入力'!$D$10,0)</f>
        <v>#NUM!</v>
      </c>
      <c r="E263" s="87" t="e">
        <f>-IPMT('1.入力'!$D$17/12,B263,'1.入力'!$D$16*12,'1.入力'!$D$10,0)</f>
        <v>#NUM!</v>
      </c>
    </row>
    <row r="264" spans="2:5" x14ac:dyDescent="0.15">
      <c r="B264" s="39">
        <v>259</v>
      </c>
      <c r="C264" s="80">
        <v>22</v>
      </c>
      <c r="D264" s="87" t="e">
        <f>-PPMT('1.入力'!$D$17/12,B264,'1.入力'!$D$16*12,'1.入力'!$D$10,0)</f>
        <v>#NUM!</v>
      </c>
      <c r="E264" s="87" t="e">
        <f>-IPMT('1.入力'!$D$17/12,B264,'1.入力'!$D$16*12,'1.入力'!$D$10,0)</f>
        <v>#NUM!</v>
      </c>
    </row>
    <row r="265" spans="2:5" x14ac:dyDescent="0.15">
      <c r="B265" s="39">
        <v>260</v>
      </c>
      <c r="C265" s="80">
        <v>22</v>
      </c>
      <c r="D265" s="87" t="e">
        <f>-PPMT('1.入力'!$D$17/12,B265,'1.入力'!$D$16*12,'1.入力'!$D$10,0)</f>
        <v>#NUM!</v>
      </c>
      <c r="E265" s="87" t="e">
        <f>-IPMT('1.入力'!$D$17/12,B265,'1.入力'!$D$16*12,'1.入力'!$D$10,0)</f>
        <v>#NUM!</v>
      </c>
    </row>
    <row r="266" spans="2:5" x14ac:dyDescent="0.15">
      <c r="B266" s="39">
        <v>261</v>
      </c>
      <c r="C266" s="80">
        <v>22</v>
      </c>
      <c r="D266" s="87" t="e">
        <f>-PPMT('1.入力'!$D$17/12,B266,'1.入力'!$D$16*12,'1.入力'!$D$10,0)</f>
        <v>#NUM!</v>
      </c>
      <c r="E266" s="87" t="e">
        <f>-IPMT('1.入力'!$D$17/12,B266,'1.入力'!$D$16*12,'1.入力'!$D$10,0)</f>
        <v>#NUM!</v>
      </c>
    </row>
    <row r="267" spans="2:5" x14ac:dyDescent="0.15">
      <c r="B267" s="39">
        <v>262</v>
      </c>
      <c r="C267" s="80">
        <v>22</v>
      </c>
      <c r="D267" s="87" t="e">
        <f>-PPMT('1.入力'!$D$17/12,B267,'1.入力'!$D$16*12,'1.入力'!$D$10,0)</f>
        <v>#NUM!</v>
      </c>
      <c r="E267" s="87" t="e">
        <f>-IPMT('1.入力'!$D$17/12,B267,'1.入力'!$D$16*12,'1.入力'!$D$10,0)</f>
        <v>#NUM!</v>
      </c>
    </row>
    <row r="268" spans="2:5" x14ac:dyDescent="0.15">
      <c r="B268" s="39">
        <v>263</v>
      </c>
      <c r="C268" s="80">
        <v>22</v>
      </c>
      <c r="D268" s="87" t="e">
        <f>-PPMT('1.入力'!$D$17/12,B268,'1.入力'!$D$16*12,'1.入力'!$D$10,0)</f>
        <v>#NUM!</v>
      </c>
      <c r="E268" s="87" t="e">
        <f>-IPMT('1.入力'!$D$17/12,B268,'1.入力'!$D$16*12,'1.入力'!$D$10,0)</f>
        <v>#NUM!</v>
      </c>
    </row>
    <row r="269" spans="2:5" x14ac:dyDescent="0.15">
      <c r="B269" s="39">
        <v>264</v>
      </c>
      <c r="C269" s="80">
        <v>22</v>
      </c>
      <c r="D269" s="87" t="e">
        <f>-PPMT('1.入力'!$D$17/12,B269,'1.入力'!$D$16*12,'1.入力'!$D$10,0)</f>
        <v>#NUM!</v>
      </c>
      <c r="E269" s="87" t="e">
        <f>-IPMT('1.入力'!$D$17/12,B269,'1.入力'!$D$16*12,'1.入力'!$D$10,0)</f>
        <v>#NUM!</v>
      </c>
    </row>
    <row r="270" spans="2:5" x14ac:dyDescent="0.15">
      <c r="B270" s="39">
        <v>265</v>
      </c>
      <c r="C270" s="80">
        <v>23</v>
      </c>
      <c r="D270" s="87" t="e">
        <f>-PPMT('1.入力'!$D$17/12,B270,'1.入力'!$D$16*12,'1.入力'!$D$10,0)</f>
        <v>#NUM!</v>
      </c>
      <c r="E270" s="87" t="e">
        <f>-IPMT('1.入力'!$D$17/12,B270,'1.入力'!$D$16*12,'1.入力'!$D$10,0)</f>
        <v>#NUM!</v>
      </c>
    </row>
    <row r="271" spans="2:5" x14ac:dyDescent="0.15">
      <c r="B271" s="39">
        <v>266</v>
      </c>
      <c r="C271" s="80">
        <v>23</v>
      </c>
      <c r="D271" s="87" t="e">
        <f>-PPMT('1.入力'!$D$17/12,B271,'1.入力'!$D$16*12,'1.入力'!$D$10,0)</f>
        <v>#NUM!</v>
      </c>
      <c r="E271" s="87" t="e">
        <f>-IPMT('1.入力'!$D$17/12,B271,'1.入力'!$D$16*12,'1.入力'!$D$10,0)</f>
        <v>#NUM!</v>
      </c>
    </row>
    <row r="272" spans="2:5" x14ac:dyDescent="0.15">
      <c r="B272" s="39">
        <v>267</v>
      </c>
      <c r="C272" s="80">
        <v>23</v>
      </c>
      <c r="D272" s="87" t="e">
        <f>-PPMT('1.入力'!$D$17/12,B272,'1.入力'!$D$16*12,'1.入力'!$D$10,0)</f>
        <v>#NUM!</v>
      </c>
      <c r="E272" s="87" t="e">
        <f>-IPMT('1.入力'!$D$17/12,B272,'1.入力'!$D$16*12,'1.入力'!$D$10,0)</f>
        <v>#NUM!</v>
      </c>
    </row>
    <row r="273" spans="2:5" x14ac:dyDescent="0.15">
      <c r="B273" s="39">
        <v>268</v>
      </c>
      <c r="C273" s="80">
        <v>23</v>
      </c>
      <c r="D273" s="87" t="e">
        <f>-PPMT('1.入力'!$D$17/12,B273,'1.入力'!$D$16*12,'1.入力'!$D$10,0)</f>
        <v>#NUM!</v>
      </c>
      <c r="E273" s="87" t="e">
        <f>-IPMT('1.入力'!$D$17/12,B273,'1.入力'!$D$16*12,'1.入力'!$D$10,0)</f>
        <v>#NUM!</v>
      </c>
    </row>
    <row r="274" spans="2:5" x14ac:dyDescent="0.15">
      <c r="B274" s="39">
        <v>269</v>
      </c>
      <c r="C274" s="80">
        <v>23</v>
      </c>
      <c r="D274" s="87" t="e">
        <f>-PPMT('1.入力'!$D$17/12,B274,'1.入力'!$D$16*12,'1.入力'!$D$10,0)</f>
        <v>#NUM!</v>
      </c>
      <c r="E274" s="87" t="e">
        <f>-IPMT('1.入力'!$D$17/12,B274,'1.入力'!$D$16*12,'1.入力'!$D$10,0)</f>
        <v>#NUM!</v>
      </c>
    </row>
    <row r="275" spans="2:5" x14ac:dyDescent="0.15">
      <c r="B275" s="39">
        <v>270</v>
      </c>
      <c r="C275" s="80">
        <v>23</v>
      </c>
      <c r="D275" s="87" t="e">
        <f>-PPMT('1.入力'!$D$17/12,B275,'1.入力'!$D$16*12,'1.入力'!$D$10,0)</f>
        <v>#NUM!</v>
      </c>
      <c r="E275" s="87" t="e">
        <f>-IPMT('1.入力'!$D$17/12,B275,'1.入力'!$D$16*12,'1.入力'!$D$10,0)</f>
        <v>#NUM!</v>
      </c>
    </row>
    <row r="276" spans="2:5" x14ac:dyDescent="0.15">
      <c r="B276" s="39">
        <v>271</v>
      </c>
      <c r="C276" s="80">
        <v>23</v>
      </c>
      <c r="D276" s="87" t="e">
        <f>-PPMT('1.入力'!$D$17/12,B276,'1.入力'!$D$16*12,'1.入力'!$D$10,0)</f>
        <v>#NUM!</v>
      </c>
      <c r="E276" s="87" t="e">
        <f>-IPMT('1.入力'!$D$17/12,B276,'1.入力'!$D$16*12,'1.入力'!$D$10,0)</f>
        <v>#NUM!</v>
      </c>
    </row>
    <row r="277" spans="2:5" x14ac:dyDescent="0.15">
      <c r="B277" s="39">
        <v>272</v>
      </c>
      <c r="C277" s="80">
        <v>23</v>
      </c>
      <c r="D277" s="87" t="e">
        <f>-PPMT('1.入力'!$D$17/12,B277,'1.入力'!$D$16*12,'1.入力'!$D$10,0)</f>
        <v>#NUM!</v>
      </c>
      <c r="E277" s="87" t="e">
        <f>-IPMT('1.入力'!$D$17/12,B277,'1.入力'!$D$16*12,'1.入力'!$D$10,0)</f>
        <v>#NUM!</v>
      </c>
    </row>
    <row r="278" spans="2:5" x14ac:dyDescent="0.15">
      <c r="B278" s="39">
        <v>273</v>
      </c>
      <c r="C278" s="80">
        <v>23</v>
      </c>
      <c r="D278" s="87" t="e">
        <f>-PPMT('1.入力'!$D$17/12,B278,'1.入力'!$D$16*12,'1.入力'!$D$10,0)</f>
        <v>#NUM!</v>
      </c>
      <c r="E278" s="87" t="e">
        <f>-IPMT('1.入力'!$D$17/12,B278,'1.入力'!$D$16*12,'1.入力'!$D$10,0)</f>
        <v>#NUM!</v>
      </c>
    </row>
    <row r="279" spans="2:5" x14ac:dyDescent="0.15">
      <c r="B279" s="39">
        <v>274</v>
      </c>
      <c r="C279" s="80">
        <v>23</v>
      </c>
      <c r="D279" s="87" t="e">
        <f>-PPMT('1.入力'!$D$17/12,B279,'1.入力'!$D$16*12,'1.入力'!$D$10,0)</f>
        <v>#NUM!</v>
      </c>
      <c r="E279" s="87" t="e">
        <f>-IPMT('1.入力'!$D$17/12,B279,'1.入力'!$D$16*12,'1.入力'!$D$10,0)</f>
        <v>#NUM!</v>
      </c>
    </row>
    <row r="280" spans="2:5" x14ac:dyDescent="0.15">
      <c r="B280" s="39">
        <v>275</v>
      </c>
      <c r="C280" s="80">
        <v>23</v>
      </c>
      <c r="D280" s="87" t="e">
        <f>-PPMT('1.入力'!$D$17/12,B280,'1.入力'!$D$16*12,'1.入力'!$D$10,0)</f>
        <v>#NUM!</v>
      </c>
      <c r="E280" s="87" t="e">
        <f>-IPMT('1.入力'!$D$17/12,B280,'1.入力'!$D$16*12,'1.入力'!$D$10,0)</f>
        <v>#NUM!</v>
      </c>
    </row>
    <row r="281" spans="2:5" x14ac:dyDescent="0.15">
      <c r="B281" s="39">
        <v>276</v>
      </c>
      <c r="C281" s="80">
        <v>23</v>
      </c>
      <c r="D281" s="87" t="e">
        <f>-PPMT('1.入力'!$D$17/12,B281,'1.入力'!$D$16*12,'1.入力'!$D$10,0)</f>
        <v>#NUM!</v>
      </c>
      <c r="E281" s="87" t="e">
        <f>-IPMT('1.入力'!$D$17/12,B281,'1.入力'!$D$16*12,'1.入力'!$D$10,0)</f>
        <v>#NUM!</v>
      </c>
    </row>
    <row r="282" spans="2:5" x14ac:dyDescent="0.15">
      <c r="B282" s="39">
        <v>277</v>
      </c>
      <c r="C282" s="80">
        <v>24</v>
      </c>
      <c r="D282" s="87" t="e">
        <f>-PPMT('1.入力'!$D$17/12,B282,'1.入力'!$D$16*12,'1.入力'!$D$10,0)</f>
        <v>#NUM!</v>
      </c>
      <c r="E282" s="87" t="e">
        <f>-IPMT('1.入力'!$D$17/12,B282,'1.入力'!$D$16*12,'1.入力'!$D$10,0)</f>
        <v>#NUM!</v>
      </c>
    </row>
    <row r="283" spans="2:5" x14ac:dyDescent="0.15">
      <c r="B283" s="39">
        <v>278</v>
      </c>
      <c r="C283" s="80">
        <v>24</v>
      </c>
      <c r="D283" s="87" t="e">
        <f>-PPMT('1.入力'!$D$17/12,B283,'1.入力'!$D$16*12,'1.入力'!$D$10,0)</f>
        <v>#NUM!</v>
      </c>
      <c r="E283" s="87" t="e">
        <f>-IPMT('1.入力'!$D$17/12,B283,'1.入力'!$D$16*12,'1.入力'!$D$10,0)</f>
        <v>#NUM!</v>
      </c>
    </row>
    <row r="284" spans="2:5" x14ac:dyDescent="0.15">
      <c r="B284" s="39">
        <v>279</v>
      </c>
      <c r="C284" s="80">
        <v>24</v>
      </c>
      <c r="D284" s="87" t="e">
        <f>-PPMT('1.入力'!$D$17/12,B284,'1.入力'!$D$16*12,'1.入力'!$D$10,0)</f>
        <v>#NUM!</v>
      </c>
      <c r="E284" s="87" t="e">
        <f>-IPMT('1.入力'!$D$17/12,B284,'1.入力'!$D$16*12,'1.入力'!$D$10,0)</f>
        <v>#NUM!</v>
      </c>
    </row>
    <row r="285" spans="2:5" x14ac:dyDescent="0.15">
      <c r="B285" s="39">
        <v>280</v>
      </c>
      <c r="C285" s="80">
        <v>24</v>
      </c>
      <c r="D285" s="87" t="e">
        <f>-PPMT('1.入力'!$D$17/12,B285,'1.入力'!$D$16*12,'1.入力'!$D$10,0)</f>
        <v>#NUM!</v>
      </c>
      <c r="E285" s="87" t="e">
        <f>-IPMT('1.入力'!$D$17/12,B285,'1.入力'!$D$16*12,'1.入力'!$D$10,0)</f>
        <v>#NUM!</v>
      </c>
    </row>
    <row r="286" spans="2:5" x14ac:dyDescent="0.15">
      <c r="B286" s="39">
        <v>281</v>
      </c>
      <c r="C286" s="80">
        <v>24</v>
      </c>
      <c r="D286" s="87" t="e">
        <f>-PPMT('1.入力'!$D$17/12,B286,'1.入力'!$D$16*12,'1.入力'!$D$10,0)</f>
        <v>#NUM!</v>
      </c>
      <c r="E286" s="87" t="e">
        <f>-IPMT('1.入力'!$D$17/12,B286,'1.入力'!$D$16*12,'1.入力'!$D$10,0)</f>
        <v>#NUM!</v>
      </c>
    </row>
    <row r="287" spans="2:5" x14ac:dyDescent="0.15">
      <c r="B287" s="39">
        <v>282</v>
      </c>
      <c r="C287" s="80">
        <v>24</v>
      </c>
      <c r="D287" s="87" t="e">
        <f>-PPMT('1.入力'!$D$17/12,B287,'1.入力'!$D$16*12,'1.入力'!$D$10,0)</f>
        <v>#NUM!</v>
      </c>
      <c r="E287" s="87" t="e">
        <f>-IPMT('1.入力'!$D$17/12,B287,'1.入力'!$D$16*12,'1.入力'!$D$10,0)</f>
        <v>#NUM!</v>
      </c>
    </row>
    <row r="288" spans="2:5" x14ac:dyDescent="0.15">
      <c r="B288" s="39">
        <v>283</v>
      </c>
      <c r="C288" s="80">
        <v>24</v>
      </c>
      <c r="D288" s="87" t="e">
        <f>-PPMT('1.入力'!$D$17/12,B288,'1.入力'!$D$16*12,'1.入力'!$D$10,0)</f>
        <v>#NUM!</v>
      </c>
      <c r="E288" s="87" t="e">
        <f>-IPMT('1.入力'!$D$17/12,B288,'1.入力'!$D$16*12,'1.入力'!$D$10,0)</f>
        <v>#NUM!</v>
      </c>
    </row>
    <row r="289" spans="2:5" x14ac:dyDescent="0.15">
      <c r="B289" s="39">
        <v>284</v>
      </c>
      <c r="C289" s="80">
        <v>24</v>
      </c>
      <c r="D289" s="87" t="e">
        <f>-PPMT('1.入力'!$D$17/12,B289,'1.入力'!$D$16*12,'1.入力'!$D$10,0)</f>
        <v>#NUM!</v>
      </c>
      <c r="E289" s="87" t="e">
        <f>-IPMT('1.入力'!$D$17/12,B289,'1.入力'!$D$16*12,'1.入力'!$D$10,0)</f>
        <v>#NUM!</v>
      </c>
    </row>
    <row r="290" spans="2:5" x14ac:dyDescent="0.15">
      <c r="B290" s="39">
        <v>285</v>
      </c>
      <c r="C290" s="80">
        <v>24</v>
      </c>
      <c r="D290" s="87" t="e">
        <f>-PPMT('1.入力'!$D$17/12,B290,'1.入力'!$D$16*12,'1.入力'!$D$10,0)</f>
        <v>#NUM!</v>
      </c>
      <c r="E290" s="87" t="e">
        <f>-IPMT('1.入力'!$D$17/12,B290,'1.入力'!$D$16*12,'1.入力'!$D$10,0)</f>
        <v>#NUM!</v>
      </c>
    </row>
    <row r="291" spans="2:5" x14ac:dyDescent="0.15">
      <c r="B291" s="39">
        <v>286</v>
      </c>
      <c r="C291" s="80">
        <v>24</v>
      </c>
      <c r="D291" s="87" t="e">
        <f>-PPMT('1.入力'!$D$17/12,B291,'1.入力'!$D$16*12,'1.入力'!$D$10,0)</f>
        <v>#NUM!</v>
      </c>
      <c r="E291" s="87" t="e">
        <f>-IPMT('1.入力'!$D$17/12,B291,'1.入力'!$D$16*12,'1.入力'!$D$10,0)</f>
        <v>#NUM!</v>
      </c>
    </row>
    <row r="292" spans="2:5" x14ac:dyDescent="0.15">
      <c r="B292" s="39">
        <v>287</v>
      </c>
      <c r="C292" s="80">
        <v>24</v>
      </c>
      <c r="D292" s="87" t="e">
        <f>-PPMT('1.入力'!$D$17/12,B292,'1.入力'!$D$16*12,'1.入力'!$D$10,0)</f>
        <v>#NUM!</v>
      </c>
      <c r="E292" s="87" t="e">
        <f>-IPMT('1.入力'!$D$17/12,B292,'1.入力'!$D$16*12,'1.入力'!$D$10,0)</f>
        <v>#NUM!</v>
      </c>
    </row>
    <row r="293" spans="2:5" x14ac:dyDescent="0.15">
      <c r="B293" s="39">
        <v>288</v>
      </c>
      <c r="C293" s="80">
        <v>24</v>
      </c>
      <c r="D293" s="87" t="e">
        <f>-PPMT('1.入力'!$D$17/12,B293,'1.入力'!$D$16*12,'1.入力'!$D$10,0)</f>
        <v>#NUM!</v>
      </c>
      <c r="E293" s="87" t="e">
        <f>-IPMT('1.入力'!$D$17/12,B293,'1.入力'!$D$16*12,'1.入力'!$D$10,0)</f>
        <v>#NUM!</v>
      </c>
    </row>
    <row r="294" spans="2:5" x14ac:dyDescent="0.15">
      <c r="B294" s="39">
        <v>289</v>
      </c>
      <c r="C294" s="80">
        <v>25</v>
      </c>
      <c r="D294" s="87" t="e">
        <f>-PPMT('1.入力'!$D$17/12,B294,'1.入力'!$D$16*12,'1.入力'!$D$10,0)</f>
        <v>#NUM!</v>
      </c>
      <c r="E294" s="87" t="e">
        <f>-IPMT('1.入力'!$D$17/12,B294,'1.入力'!$D$16*12,'1.入力'!$D$10,0)</f>
        <v>#NUM!</v>
      </c>
    </row>
    <row r="295" spans="2:5" x14ac:dyDescent="0.15">
      <c r="B295" s="39">
        <v>290</v>
      </c>
      <c r="C295" s="80">
        <v>25</v>
      </c>
      <c r="D295" s="87" t="e">
        <f>-PPMT('1.入力'!$D$17/12,B295,'1.入力'!$D$16*12,'1.入力'!$D$10,0)</f>
        <v>#NUM!</v>
      </c>
      <c r="E295" s="87" t="e">
        <f>-IPMT('1.入力'!$D$17/12,B295,'1.入力'!$D$16*12,'1.入力'!$D$10,0)</f>
        <v>#NUM!</v>
      </c>
    </row>
    <row r="296" spans="2:5" x14ac:dyDescent="0.15">
      <c r="B296" s="39">
        <v>291</v>
      </c>
      <c r="C296" s="80">
        <v>25</v>
      </c>
      <c r="D296" s="87" t="e">
        <f>-PPMT('1.入力'!$D$17/12,B296,'1.入力'!$D$16*12,'1.入力'!$D$10,0)</f>
        <v>#NUM!</v>
      </c>
      <c r="E296" s="87" t="e">
        <f>-IPMT('1.入力'!$D$17/12,B296,'1.入力'!$D$16*12,'1.入力'!$D$10,0)</f>
        <v>#NUM!</v>
      </c>
    </row>
    <row r="297" spans="2:5" x14ac:dyDescent="0.15">
      <c r="B297" s="39">
        <v>292</v>
      </c>
      <c r="C297" s="80">
        <v>25</v>
      </c>
      <c r="D297" s="87" t="e">
        <f>-PPMT('1.入力'!$D$17/12,B297,'1.入力'!$D$16*12,'1.入力'!$D$10,0)</f>
        <v>#NUM!</v>
      </c>
      <c r="E297" s="87" t="e">
        <f>-IPMT('1.入力'!$D$17/12,B297,'1.入力'!$D$16*12,'1.入力'!$D$10,0)</f>
        <v>#NUM!</v>
      </c>
    </row>
    <row r="298" spans="2:5" x14ac:dyDescent="0.15">
      <c r="B298" s="39">
        <v>293</v>
      </c>
      <c r="C298" s="80">
        <v>25</v>
      </c>
      <c r="D298" s="87" t="e">
        <f>-PPMT('1.入力'!$D$17/12,B298,'1.入力'!$D$16*12,'1.入力'!$D$10,0)</f>
        <v>#NUM!</v>
      </c>
      <c r="E298" s="87" t="e">
        <f>-IPMT('1.入力'!$D$17/12,B298,'1.入力'!$D$16*12,'1.入力'!$D$10,0)</f>
        <v>#NUM!</v>
      </c>
    </row>
    <row r="299" spans="2:5" x14ac:dyDescent="0.15">
      <c r="B299" s="39">
        <v>294</v>
      </c>
      <c r="C299" s="80">
        <v>25</v>
      </c>
      <c r="D299" s="87" t="e">
        <f>-PPMT('1.入力'!$D$17/12,B299,'1.入力'!$D$16*12,'1.入力'!$D$10,0)</f>
        <v>#NUM!</v>
      </c>
      <c r="E299" s="87" t="e">
        <f>-IPMT('1.入力'!$D$17/12,B299,'1.入力'!$D$16*12,'1.入力'!$D$10,0)</f>
        <v>#NUM!</v>
      </c>
    </row>
    <row r="300" spans="2:5" x14ac:dyDescent="0.15">
      <c r="B300" s="39">
        <v>295</v>
      </c>
      <c r="C300" s="80">
        <v>25</v>
      </c>
      <c r="D300" s="87" t="e">
        <f>-PPMT('1.入力'!$D$17/12,B300,'1.入力'!$D$16*12,'1.入力'!$D$10,0)</f>
        <v>#NUM!</v>
      </c>
      <c r="E300" s="87" t="e">
        <f>-IPMT('1.入力'!$D$17/12,B300,'1.入力'!$D$16*12,'1.入力'!$D$10,0)</f>
        <v>#NUM!</v>
      </c>
    </row>
    <row r="301" spans="2:5" x14ac:dyDescent="0.15">
      <c r="B301" s="39">
        <v>296</v>
      </c>
      <c r="C301" s="80">
        <v>25</v>
      </c>
      <c r="D301" s="87" t="e">
        <f>-PPMT('1.入力'!$D$17/12,B301,'1.入力'!$D$16*12,'1.入力'!$D$10,0)</f>
        <v>#NUM!</v>
      </c>
      <c r="E301" s="87" t="e">
        <f>-IPMT('1.入力'!$D$17/12,B301,'1.入力'!$D$16*12,'1.入力'!$D$10,0)</f>
        <v>#NUM!</v>
      </c>
    </row>
    <row r="302" spans="2:5" x14ac:dyDescent="0.15">
      <c r="B302" s="39">
        <v>297</v>
      </c>
      <c r="C302" s="80">
        <v>25</v>
      </c>
      <c r="D302" s="87" t="e">
        <f>-PPMT('1.入力'!$D$17/12,B302,'1.入力'!$D$16*12,'1.入力'!$D$10,0)</f>
        <v>#NUM!</v>
      </c>
      <c r="E302" s="87" t="e">
        <f>-IPMT('1.入力'!$D$17/12,B302,'1.入力'!$D$16*12,'1.入力'!$D$10,0)</f>
        <v>#NUM!</v>
      </c>
    </row>
    <row r="303" spans="2:5" x14ac:dyDescent="0.15">
      <c r="B303" s="39">
        <v>298</v>
      </c>
      <c r="C303" s="80">
        <v>25</v>
      </c>
      <c r="D303" s="87" t="e">
        <f>-PPMT('1.入力'!$D$17/12,B303,'1.入力'!$D$16*12,'1.入力'!$D$10,0)</f>
        <v>#NUM!</v>
      </c>
      <c r="E303" s="87" t="e">
        <f>-IPMT('1.入力'!$D$17/12,B303,'1.入力'!$D$16*12,'1.入力'!$D$10,0)</f>
        <v>#NUM!</v>
      </c>
    </row>
    <row r="304" spans="2:5" x14ac:dyDescent="0.15">
      <c r="B304" s="39">
        <v>299</v>
      </c>
      <c r="C304" s="80">
        <v>25</v>
      </c>
      <c r="D304" s="87" t="e">
        <f>-PPMT('1.入力'!$D$17/12,B304,'1.入力'!$D$16*12,'1.入力'!$D$10,0)</f>
        <v>#NUM!</v>
      </c>
      <c r="E304" s="87" t="e">
        <f>-IPMT('1.入力'!$D$17/12,B304,'1.入力'!$D$16*12,'1.入力'!$D$10,0)</f>
        <v>#NUM!</v>
      </c>
    </row>
    <row r="305" spans="2:5" x14ac:dyDescent="0.15">
      <c r="B305" s="39">
        <v>300</v>
      </c>
      <c r="C305" s="80">
        <v>25</v>
      </c>
      <c r="D305" s="87" t="e">
        <f>-PPMT('1.入力'!$D$17/12,B305,'1.入力'!$D$16*12,'1.入力'!$D$10,0)</f>
        <v>#NUM!</v>
      </c>
      <c r="E305" s="87" t="e">
        <f>-IPMT('1.入力'!$D$17/12,B305,'1.入力'!$D$16*12,'1.入力'!$D$10,0)</f>
        <v>#NUM!</v>
      </c>
    </row>
    <row r="306" spans="2:5" x14ac:dyDescent="0.15">
      <c r="B306" s="39">
        <v>301</v>
      </c>
      <c r="C306" s="80">
        <v>26</v>
      </c>
      <c r="D306" s="87" t="e">
        <f>-PPMT('1.入力'!$D$17/12,B306,'1.入力'!$D$16*12,'1.入力'!$D$10,0)</f>
        <v>#NUM!</v>
      </c>
      <c r="E306" s="87" t="e">
        <f>-IPMT('1.入力'!$D$17/12,B306,'1.入力'!$D$16*12,'1.入力'!$D$10,0)</f>
        <v>#NUM!</v>
      </c>
    </row>
    <row r="307" spans="2:5" x14ac:dyDescent="0.15">
      <c r="B307" s="39">
        <v>302</v>
      </c>
      <c r="C307" s="80">
        <v>26</v>
      </c>
      <c r="D307" s="87" t="e">
        <f>-PPMT('1.入力'!$D$17/12,B307,'1.入力'!$D$16*12,'1.入力'!$D$10,0)</f>
        <v>#NUM!</v>
      </c>
      <c r="E307" s="87" t="e">
        <f>-IPMT('1.入力'!$D$17/12,B307,'1.入力'!$D$16*12,'1.入力'!$D$10,0)</f>
        <v>#NUM!</v>
      </c>
    </row>
    <row r="308" spans="2:5" x14ac:dyDescent="0.15">
      <c r="B308" s="39">
        <v>303</v>
      </c>
      <c r="C308" s="80">
        <v>26</v>
      </c>
      <c r="D308" s="87" t="e">
        <f>-PPMT('1.入力'!$D$17/12,B308,'1.入力'!$D$16*12,'1.入力'!$D$10,0)</f>
        <v>#NUM!</v>
      </c>
      <c r="E308" s="87" t="e">
        <f>-IPMT('1.入力'!$D$17/12,B308,'1.入力'!$D$16*12,'1.入力'!$D$10,0)</f>
        <v>#NUM!</v>
      </c>
    </row>
    <row r="309" spans="2:5" x14ac:dyDescent="0.15">
      <c r="B309" s="39">
        <v>304</v>
      </c>
      <c r="C309" s="80">
        <v>26</v>
      </c>
      <c r="D309" s="87" t="e">
        <f>-PPMT('1.入力'!$D$17/12,B309,'1.入力'!$D$16*12,'1.入力'!$D$10,0)</f>
        <v>#NUM!</v>
      </c>
      <c r="E309" s="87" t="e">
        <f>-IPMT('1.入力'!$D$17/12,B309,'1.入力'!$D$16*12,'1.入力'!$D$10,0)</f>
        <v>#NUM!</v>
      </c>
    </row>
    <row r="310" spans="2:5" x14ac:dyDescent="0.15">
      <c r="B310" s="39">
        <v>305</v>
      </c>
      <c r="C310" s="80">
        <v>26</v>
      </c>
      <c r="D310" s="87" t="e">
        <f>-PPMT('1.入力'!$D$17/12,B310,'1.入力'!$D$16*12,'1.入力'!$D$10,0)</f>
        <v>#NUM!</v>
      </c>
      <c r="E310" s="87" t="e">
        <f>-IPMT('1.入力'!$D$17/12,B310,'1.入力'!$D$16*12,'1.入力'!$D$10,0)</f>
        <v>#NUM!</v>
      </c>
    </row>
    <row r="311" spans="2:5" x14ac:dyDescent="0.15">
      <c r="B311" s="39">
        <v>306</v>
      </c>
      <c r="C311" s="80">
        <v>26</v>
      </c>
      <c r="D311" s="87" t="e">
        <f>-PPMT('1.入力'!$D$17/12,B311,'1.入力'!$D$16*12,'1.入力'!$D$10,0)</f>
        <v>#NUM!</v>
      </c>
      <c r="E311" s="87" t="e">
        <f>-IPMT('1.入力'!$D$17/12,B311,'1.入力'!$D$16*12,'1.入力'!$D$10,0)</f>
        <v>#NUM!</v>
      </c>
    </row>
    <row r="312" spans="2:5" x14ac:dyDescent="0.15">
      <c r="B312" s="39">
        <v>307</v>
      </c>
      <c r="C312" s="80">
        <v>26</v>
      </c>
      <c r="D312" s="87" t="e">
        <f>-PPMT('1.入力'!$D$17/12,B312,'1.入力'!$D$16*12,'1.入力'!$D$10,0)</f>
        <v>#NUM!</v>
      </c>
      <c r="E312" s="87" t="e">
        <f>-IPMT('1.入力'!$D$17/12,B312,'1.入力'!$D$16*12,'1.入力'!$D$10,0)</f>
        <v>#NUM!</v>
      </c>
    </row>
    <row r="313" spans="2:5" x14ac:dyDescent="0.15">
      <c r="B313" s="39">
        <v>308</v>
      </c>
      <c r="C313" s="80">
        <v>26</v>
      </c>
      <c r="D313" s="87" t="e">
        <f>-PPMT('1.入力'!$D$17/12,B313,'1.入力'!$D$16*12,'1.入力'!$D$10,0)</f>
        <v>#NUM!</v>
      </c>
      <c r="E313" s="87" t="e">
        <f>-IPMT('1.入力'!$D$17/12,B313,'1.入力'!$D$16*12,'1.入力'!$D$10,0)</f>
        <v>#NUM!</v>
      </c>
    </row>
    <row r="314" spans="2:5" x14ac:dyDescent="0.15">
      <c r="B314" s="39">
        <v>309</v>
      </c>
      <c r="C314" s="80">
        <v>26</v>
      </c>
      <c r="D314" s="87" t="e">
        <f>-PPMT('1.入力'!$D$17/12,B314,'1.入力'!$D$16*12,'1.入力'!$D$10,0)</f>
        <v>#NUM!</v>
      </c>
      <c r="E314" s="87" t="e">
        <f>-IPMT('1.入力'!$D$17/12,B314,'1.入力'!$D$16*12,'1.入力'!$D$10,0)</f>
        <v>#NUM!</v>
      </c>
    </row>
    <row r="315" spans="2:5" x14ac:dyDescent="0.15">
      <c r="B315" s="39">
        <v>310</v>
      </c>
      <c r="C315" s="80">
        <v>26</v>
      </c>
      <c r="D315" s="87" t="e">
        <f>-PPMT('1.入力'!$D$17/12,B315,'1.入力'!$D$16*12,'1.入力'!$D$10,0)</f>
        <v>#NUM!</v>
      </c>
      <c r="E315" s="87" t="e">
        <f>-IPMT('1.入力'!$D$17/12,B315,'1.入力'!$D$16*12,'1.入力'!$D$10,0)</f>
        <v>#NUM!</v>
      </c>
    </row>
    <row r="316" spans="2:5" x14ac:dyDescent="0.15">
      <c r="B316" s="39">
        <v>311</v>
      </c>
      <c r="C316" s="80">
        <v>26</v>
      </c>
      <c r="D316" s="87" t="e">
        <f>-PPMT('1.入力'!$D$17/12,B316,'1.入力'!$D$16*12,'1.入力'!$D$10,0)</f>
        <v>#NUM!</v>
      </c>
      <c r="E316" s="87" t="e">
        <f>-IPMT('1.入力'!$D$17/12,B316,'1.入力'!$D$16*12,'1.入力'!$D$10,0)</f>
        <v>#NUM!</v>
      </c>
    </row>
    <row r="317" spans="2:5" x14ac:dyDescent="0.15">
      <c r="B317" s="39">
        <v>312</v>
      </c>
      <c r="C317" s="80">
        <v>26</v>
      </c>
      <c r="D317" s="87" t="e">
        <f>-PPMT('1.入力'!$D$17/12,B317,'1.入力'!$D$16*12,'1.入力'!$D$10,0)</f>
        <v>#NUM!</v>
      </c>
      <c r="E317" s="87" t="e">
        <f>-IPMT('1.入力'!$D$17/12,B317,'1.入力'!$D$16*12,'1.入力'!$D$10,0)</f>
        <v>#NUM!</v>
      </c>
    </row>
    <row r="318" spans="2:5" x14ac:dyDescent="0.15">
      <c r="B318" s="39">
        <v>313</v>
      </c>
      <c r="C318" s="80">
        <v>27</v>
      </c>
      <c r="D318" s="87" t="e">
        <f>-PPMT('1.入力'!$D$17/12,B318,'1.入力'!$D$16*12,'1.入力'!$D$10,0)</f>
        <v>#NUM!</v>
      </c>
      <c r="E318" s="87" t="e">
        <f>-IPMT('1.入力'!$D$17/12,B318,'1.入力'!$D$16*12,'1.入力'!$D$10,0)</f>
        <v>#NUM!</v>
      </c>
    </row>
    <row r="319" spans="2:5" x14ac:dyDescent="0.15">
      <c r="B319" s="39">
        <v>314</v>
      </c>
      <c r="C319" s="80">
        <v>27</v>
      </c>
      <c r="D319" s="87" t="e">
        <f>-PPMT('1.入力'!$D$17/12,B319,'1.入力'!$D$16*12,'1.入力'!$D$10,0)</f>
        <v>#NUM!</v>
      </c>
      <c r="E319" s="87" t="e">
        <f>-IPMT('1.入力'!$D$17/12,B319,'1.入力'!$D$16*12,'1.入力'!$D$10,0)</f>
        <v>#NUM!</v>
      </c>
    </row>
    <row r="320" spans="2:5" x14ac:dyDescent="0.15">
      <c r="B320" s="39">
        <v>315</v>
      </c>
      <c r="C320" s="80">
        <v>27</v>
      </c>
      <c r="D320" s="87" t="e">
        <f>-PPMT('1.入力'!$D$17/12,B320,'1.入力'!$D$16*12,'1.入力'!$D$10,0)</f>
        <v>#NUM!</v>
      </c>
      <c r="E320" s="87" t="e">
        <f>-IPMT('1.入力'!$D$17/12,B320,'1.入力'!$D$16*12,'1.入力'!$D$10,0)</f>
        <v>#NUM!</v>
      </c>
    </row>
    <row r="321" spans="2:5" x14ac:dyDescent="0.15">
      <c r="B321" s="39">
        <v>316</v>
      </c>
      <c r="C321" s="80">
        <v>27</v>
      </c>
      <c r="D321" s="87" t="e">
        <f>-PPMT('1.入力'!$D$17/12,B321,'1.入力'!$D$16*12,'1.入力'!$D$10,0)</f>
        <v>#NUM!</v>
      </c>
      <c r="E321" s="87" t="e">
        <f>-IPMT('1.入力'!$D$17/12,B321,'1.入力'!$D$16*12,'1.入力'!$D$10,0)</f>
        <v>#NUM!</v>
      </c>
    </row>
    <row r="322" spans="2:5" x14ac:dyDescent="0.15">
      <c r="B322" s="39">
        <v>317</v>
      </c>
      <c r="C322" s="80">
        <v>27</v>
      </c>
      <c r="D322" s="87" t="e">
        <f>-PPMT('1.入力'!$D$17/12,B322,'1.入力'!$D$16*12,'1.入力'!$D$10,0)</f>
        <v>#NUM!</v>
      </c>
      <c r="E322" s="87" t="e">
        <f>-IPMT('1.入力'!$D$17/12,B322,'1.入力'!$D$16*12,'1.入力'!$D$10,0)</f>
        <v>#NUM!</v>
      </c>
    </row>
    <row r="323" spans="2:5" x14ac:dyDescent="0.15">
      <c r="B323" s="39">
        <v>318</v>
      </c>
      <c r="C323" s="80">
        <v>27</v>
      </c>
      <c r="D323" s="87" t="e">
        <f>-PPMT('1.入力'!$D$17/12,B323,'1.入力'!$D$16*12,'1.入力'!$D$10,0)</f>
        <v>#NUM!</v>
      </c>
      <c r="E323" s="87" t="e">
        <f>-IPMT('1.入力'!$D$17/12,B323,'1.入力'!$D$16*12,'1.入力'!$D$10,0)</f>
        <v>#NUM!</v>
      </c>
    </row>
    <row r="324" spans="2:5" x14ac:dyDescent="0.15">
      <c r="B324" s="39">
        <v>319</v>
      </c>
      <c r="C324" s="80">
        <v>27</v>
      </c>
      <c r="D324" s="87" t="e">
        <f>-PPMT('1.入力'!$D$17/12,B324,'1.入力'!$D$16*12,'1.入力'!$D$10,0)</f>
        <v>#NUM!</v>
      </c>
      <c r="E324" s="87" t="e">
        <f>-IPMT('1.入力'!$D$17/12,B324,'1.入力'!$D$16*12,'1.入力'!$D$10,0)</f>
        <v>#NUM!</v>
      </c>
    </row>
    <row r="325" spans="2:5" x14ac:dyDescent="0.15">
      <c r="B325" s="39">
        <v>320</v>
      </c>
      <c r="C325" s="80">
        <v>27</v>
      </c>
      <c r="D325" s="87" t="e">
        <f>-PPMT('1.入力'!$D$17/12,B325,'1.入力'!$D$16*12,'1.入力'!$D$10,0)</f>
        <v>#NUM!</v>
      </c>
      <c r="E325" s="87" t="e">
        <f>-IPMT('1.入力'!$D$17/12,B325,'1.入力'!$D$16*12,'1.入力'!$D$10,0)</f>
        <v>#NUM!</v>
      </c>
    </row>
    <row r="326" spans="2:5" x14ac:dyDescent="0.15">
      <c r="B326" s="39">
        <v>321</v>
      </c>
      <c r="C326" s="80">
        <v>27</v>
      </c>
      <c r="D326" s="87" t="e">
        <f>-PPMT('1.入力'!$D$17/12,B326,'1.入力'!$D$16*12,'1.入力'!$D$10,0)</f>
        <v>#NUM!</v>
      </c>
      <c r="E326" s="87" t="e">
        <f>-IPMT('1.入力'!$D$17/12,B326,'1.入力'!$D$16*12,'1.入力'!$D$10,0)</f>
        <v>#NUM!</v>
      </c>
    </row>
    <row r="327" spans="2:5" x14ac:dyDescent="0.15">
      <c r="B327" s="39">
        <v>322</v>
      </c>
      <c r="C327" s="80">
        <v>27</v>
      </c>
      <c r="D327" s="87" t="e">
        <f>-PPMT('1.入力'!$D$17/12,B327,'1.入力'!$D$16*12,'1.入力'!$D$10,0)</f>
        <v>#NUM!</v>
      </c>
      <c r="E327" s="87" t="e">
        <f>-IPMT('1.入力'!$D$17/12,B327,'1.入力'!$D$16*12,'1.入力'!$D$10,0)</f>
        <v>#NUM!</v>
      </c>
    </row>
    <row r="328" spans="2:5" x14ac:dyDescent="0.15">
      <c r="B328" s="39">
        <v>323</v>
      </c>
      <c r="C328" s="80">
        <v>27</v>
      </c>
      <c r="D328" s="87" t="e">
        <f>-PPMT('1.入力'!$D$17/12,B328,'1.入力'!$D$16*12,'1.入力'!$D$10,0)</f>
        <v>#NUM!</v>
      </c>
      <c r="E328" s="87" t="e">
        <f>-IPMT('1.入力'!$D$17/12,B328,'1.入力'!$D$16*12,'1.入力'!$D$10,0)</f>
        <v>#NUM!</v>
      </c>
    </row>
    <row r="329" spans="2:5" x14ac:dyDescent="0.15">
      <c r="B329" s="39">
        <v>324</v>
      </c>
      <c r="C329" s="80">
        <v>27</v>
      </c>
      <c r="D329" s="87" t="e">
        <f>-PPMT('1.入力'!$D$17/12,B329,'1.入力'!$D$16*12,'1.入力'!$D$10,0)</f>
        <v>#NUM!</v>
      </c>
      <c r="E329" s="87" t="e">
        <f>-IPMT('1.入力'!$D$17/12,B329,'1.入力'!$D$16*12,'1.入力'!$D$10,0)</f>
        <v>#NUM!</v>
      </c>
    </row>
    <row r="330" spans="2:5" x14ac:dyDescent="0.15">
      <c r="B330" s="39">
        <v>325</v>
      </c>
      <c r="C330" s="80">
        <v>28</v>
      </c>
      <c r="D330" s="87" t="e">
        <f>-PPMT('1.入力'!$D$17/12,B330,'1.入力'!$D$16*12,'1.入力'!$D$10,0)</f>
        <v>#NUM!</v>
      </c>
      <c r="E330" s="87" t="e">
        <f>-IPMT('1.入力'!$D$17/12,B330,'1.入力'!$D$16*12,'1.入力'!$D$10,0)</f>
        <v>#NUM!</v>
      </c>
    </row>
    <row r="331" spans="2:5" x14ac:dyDescent="0.15">
      <c r="B331" s="39">
        <v>326</v>
      </c>
      <c r="C331" s="80">
        <v>28</v>
      </c>
      <c r="D331" s="87" t="e">
        <f>-PPMT('1.入力'!$D$17/12,B331,'1.入力'!$D$16*12,'1.入力'!$D$10,0)</f>
        <v>#NUM!</v>
      </c>
      <c r="E331" s="87" t="e">
        <f>-IPMT('1.入力'!$D$17/12,B331,'1.入力'!$D$16*12,'1.入力'!$D$10,0)</f>
        <v>#NUM!</v>
      </c>
    </row>
    <row r="332" spans="2:5" x14ac:dyDescent="0.15">
      <c r="B332" s="39">
        <v>327</v>
      </c>
      <c r="C332" s="80">
        <v>28</v>
      </c>
      <c r="D332" s="87" t="e">
        <f>-PPMT('1.入力'!$D$17/12,B332,'1.入力'!$D$16*12,'1.入力'!$D$10,0)</f>
        <v>#NUM!</v>
      </c>
      <c r="E332" s="87" t="e">
        <f>-IPMT('1.入力'!$D$17/12,B332,'1.入力'!$D$16*12,'1.入力'!$D$10,0)</f>
        <v>#NUM!</v>
      </c>
    </row>
    <row r="333" spans="2:5" x14ac:dyDescent="0.15">
      <c r="B333" s="39">
        <v>328</v>
      </c>
      <c r="C333" s="80">
        <v>28</v>
      </c>
      <c r="D333" s="87" t="e">
        <f>-PPMT('1.入力'!$D$17/12,B333,'1.入力'!$D$16*12,'1.入力'!$D$10,0)</f>
        <v>#NUM!</v>
      </c>
      <c r="E333" s="87" t="e">
        <f>-IPMT('1.入力'!$D$17/12,B333,'1.入力'!$D$16*12,'1.入力'!$D$10,0)</f>
        <v>#NUM!</v>
      </c>
    </row>
    <row r="334" spans="2:5" x14ac:dyDescent="0.15">
      <c r="B334" s="39">
        <v>329</v>
      </c>
      <c r="C334" s="80">
        <v>28</v>
      </c>
      <c r="D334" s="87" t="e">
        <f>-PPMT('1.入力'!$D$17/12,B334,'1.入力'!$D$16*12,'1.入力'!$D$10,0)</f>
        <v>#NUM!</v>
      </c>
      <c r="E334" s="87" t="e">
        <f>-IPMT('1.入力'!$D$17/12,B334,'1.入力'!$D$16*12,'1.入力'!$D$10,0)</f>
        <v>#NUM!</v>
      </c>
    </row>
    <row r="335" spans="2:5" x14ac:dyDescent="0.15">
      <c r="B335" s="39">
        <v>330</v>
      </c>
      <c r="C335" s="80">
        <v>28</v>
      </c>
      <c r="D335" s="87" t="e">
        <f>-PPMT('1.入力'!$D$17/12,B335,'1.入力'!$D$16*12,'1.入力'!$D$10,0)</f>
        <v>#NUM!</v>
      </c>
      <c r="E335" s="87" t="e">
        <f>-IPMT('1.入力'!$D$17/12,B335,'1.入力'!$D$16*12,'1.入力'!$D$10,0)</f>
        <v>#NUM!</v>
      </c>
    </row>
    <row r="336" spans="2:5" x14ac:dyDescent="0.15">
      <c r="B336" s="39">
        <v>331</v>
      </c>
      <c r="C336" s="80">
        <v>28</v>
      </c>
      <c r="D336" s="87" t="e">
        <f>-PPMT('1.入力'!$D$17/12,B336,'1.入力'!$D$16*12,'1.入力'!$D$10,0)</f>
        <v>#NUM!</v>
      </c>
      <c r="E336" s="87" t="e">
        <f>-IPMT('1.入力'!$D$17/12,B336,'1.入力'!$D$16*12,'1.入力'!$D$10,0)</f>
        <v>#NUM!</v>
      </c>
    </row>
    <row r="337" spans="2:5" x14ac:dyDescent="0.15">
      <c r="B337" s="39">
        <v>332</v>
      </c>
      <c r="C337" s="80">
        <v>28</v>
      </c>
      <c r="D337" s="87" t="e">
        <f>-PPMT('1.入力'!$D$17/12,B337,'1.入力'!$D$16*12,'1.入力'!$D$10,0)</f>
        <v>#NUM!</v>
      </c>
      <c r="E337" s="87" t="e">
        <f>-IPMT('1.入力'!$D$17/12,B337,'1.入力'!$D$16*12,'1.入力'!$D$10,0)</f>
        <v>#NUM!</v>
      </c>
    </row>
    <row r="338" spans="2:5" x14ac:dyDescent="0.15">
      <c r="B338" s="39">
        <v>333</v>
      </c>
      <c r="C338" s="80">
        <v>28</v>
      </c>
      <c r="D338" s="87" t="e">
        <f>-PPMT('1.入力'!$D$17/12,B338,'1.入力'!$D$16*12,'1.入力'!$D$10,0)</f>
        <v>#NUM!</v>
      </c>
      <c r="E338" s="87" t="e">
        <f>-IPMT('1.入力'!$D$17/12,B338,'1.入力'!$D$16*12,'1.入力'!$D$10,0)</f>
        <v>#NUM!</v>
      </c>
    </row>
    <row r="339" spans="2:5" x14ac:dyDescent="0.15">
      <c r="B339" s="39">
        <v>334</v>
      </c>
      <c r="C339" s="80">
        <v>28</v>
      </c>
      <c r="D339" s="87" t="e">
        <f>-PPMT('1.入力'!$D$17/12,B339,'1.入力'!$D$16*12,'1.入力'!$D$10,0)</f>
        <v>#NUM!</v>
      </c>
      <c r="E339" s="87" t="e">
        <f>-IPMT('1.入力'!$D$17/12,B339,'1.入力'!$D$16*12,'1.入力'!$D$10,0)</f>
        <v>#NUM!</v>
      </c>
    </row>
    <row r="340" spans="2:5" x14ac:dyDescent="0.15">
      <c r="B340" s="39">
        <v>335</v>
      </c>
      <c r="C340" s="80">
        <v>28</v>
      </c>
      <c r="D340" s="87" t="e">
        <f>-PPMT('1.入力'!$D$17/12,B340,'1.入力'!$D$16*12,'1.入力'!$D$10,0)</f>
        <v>#NUM!</v>
      </c>
      <c r="E340" s="87" t="e">
        <f>-IPMT('1.入力'!$D$17/12,B340,'1.入力'!$D$16*12,'1.入力'!$D$10,0)</f>
        <v>#NUM!</v>
      </c>
    </row>
    <row r="341" spans="2:5" x14ac:dyDescent="0.15">
      <c r="B341" s="39">
        <v>336</v>
      </c>
      <c r="C341" s="80">
        <v>28</v>
      </c>
      <c r="D341" s="87" t="e">
        <f>-PPMT('1.入力'!$D$17/12,B341,'1.入力'!$D$16*12,'1.入力'!$D$10,0)</f>
        <v>#NUM!</v>
      </c>
      <c r="E341" s="87" t="e">
        <f>-IPMT('1.入力'!$D$17/12,B341,'1.入力'!$D$16*12,'1.入力'!$D$10,0)</f>
        <v>#NUM!</v>
      </c>
    </row>
    <row r="342" spans="2:5" x14ac:dyDescent="0.15">
      <c r="B342" s="39">
        <v>337</v>
      </c>
      <c r="C342" s="80">
        <v>29</v>
      </c>
      <c r="D342" s="87" t="e">
        <f>-PPMT('1.入力'!$D$17/12,B342,'1.入力'!$D$16*12,'1.入力'!$D$10,0)</f>
        <v>#NUM!</v>
      </c>
      <c r="E342" s="87" t="e">
        <f>-IPMT('1.入力'!$D$17/12,B342,'1.入力'!$D$16*12,'1.入力'!$D$10,0)</f>
        <v>#NUM!</v>
      </c>
    </row>
    <row r="343" spans="2:5" x14ac:dyDescent="0.15">
      <c r="B343" s="39">
        <v>338</v>
      </c>
      <c r="C343" s="80">
        <v>29</v>
      </c>
      <c r="D343" s="87" t="e">
        <f>-PPMT('1.入力'!$D$17/12,B343,'1.入力'!$D$16*12,'1.入力'!$D$10,0)</f>
        <v>#NUM!</v>
      </c>
      <c r="E343" s="87" t="e">
        <f>-IPMT('1.入力'!$D$17/12,B343,'1.入力'!$D$16*12,'1.入力'!$D$10,0)</f>
        <v>#NUM!</v>
      </c>
    </row>
    <row r="344" spans="2:5" x14ac:dyDescent="0.15">
      <c r="B344" s="39">
        <v>339</v>
      </c>
      <c r="C344" s="80">
        <v>29</v>
      </c>
      <c r="D344" s="87" t="e">
        <f>-PPMT('1.入力'!$D$17/12,B344,'1.入力'!$D$16*12,'1.入力'!$D$10,0)</f>
        <v>#NUM!</v>
      </c>
      <c r="E344" s="87" t="e">
        <f>-IPMT('1.入力'!$D$17/12,B344,'1.入力'!$D$16*12,'1.入力'!$D$10,0)</f>
        <v>#NUM!</v>
      </c>
    </row>
    <row r="345" spans="2:5" x14ac:dyDescent="0.15">
      <c r="B345" s="39">
        <v>340</v>
      </c>
      <c r="C345" s="80">
        <v>29</v>
      </c>
      <c r="D345" s="87" t="e">
        <f>-PPMT('1.入力'!$D$17/12,B345,'1.入力'!$D$16*12,'1.入力'!$D$10,0)</f>
        <v>#NUM!</v>
      </c>
      <c r="E345" s="87" t="e">
        <f>-IPMT('1.入力'!$D$17/12,B345,'1.入力'!$D$16*12,'1.入力'!$D$10,0)</f>
        <v>#NUM!</v>
      </c>
    </row>
    <row r="346" spans="2:5" x14ac:dyDescent="0.15">
      <c r="B346" s="39">
        <v>341</v>
      </c>
      <c r="C346" s="80">
        <v>29</v>
      </c>
      <c r="D346" s="87" t="e">
        <f>-PPMT('1.入力'!$D$17/12,B346,'1.入力'!$D$16*12,'1.入力'!$D$10,0)</f>
        <v>#NUM!</v>
      </c>
      <c r="E346" s="87" t="e">
        <f>-IPMT('1.入力'!$D$17/12,B346,'1.入力'!$D$16*12,'1.入力'!$D$10,0)</f>
        <v>#NUM!</v>
      </c>
    </row>
    <row r="347" spans="2:5" x14ac:dyDescent="0.15">
      <c r="B347" s="39">
        <v>342</v>
      </c>
      <c r="C347" s="80">
        <v>29</v>
      </c>
      <c r="D347" s="87" t="e">
        <f>-PPMT('1.入力'!$D$17/12,B347,'1.入力'!$D$16*12,'1.入力'!$D$10,0)</f>
        <v>#NUM!</v>
      </c>
      <c r="E347" s="87" t="e">
        <f>-IPMT('1.入力'!$D$17/12,B347,'1.入力'!$D$16*12,'1.入力'!$D$10,0)</f>
        <v>#NUM!</v>
      </c>
    </row>
    <row r="348" spans="2:5" x14ac:dyDescent="0.15">
      <c r="B348" s="39">
        <v>343</v>
      </c>
      <c r="C348" s="80">
        <v>29</v>
      </c>
      <c r="D348" s="87" t="e">
        <f>-PPMT('1.入力'!$D$17/12,B348,'1.入力'!$D$16*12,'1.入力'!$D$10,0)</f>
        <v>#NUM!</v>
      </c>
      <c r="E348" s="87" t="e">
        <f>-IPMT('1.入力'!$D$17/12,B348,'1.入力'!$D$16*12,'1.入力'!$D$10,0)</f>
        <v>#NUM!</v>
      </c>
    </row>
    <row r="349" spans="2:5" x14ac:dyDescent="0.15">
      <c r="B349" s="39">
        <v>344</v>
      </c>
      <c r="C349" s="80">
        <v>29</v>
      </c>
      <c r="D349" s="87" t="e">
        <f>-PPMT('1.入力'!$D$17/12,B349,'1.入力'!$D$16*12,'1.入力'!$D$10,0)</f>
        <v>#NUM!</v>
      </c>
      <c r="E349" s="87" t="e">
        <f>-IPMT('1.入力'!$D$17/12,B349,'1.入力'!$D$16*12,'1.入力'!$D$10,0)</f>
        <v>#NUM!</v>
      </c>
    </row>
    <row r="350" spans="2:5" x14ac:dyDescent="0.15">
      <c r="B350" s="39">
        <v>345</v>
      </c>
      <c r="C350" s="80">
        <v>29</v>
      </c>
      <c r="D350" s="87" t="e">
        <f>-PPMT('1.入力'!$D$17/12,B350,'1.入力'!$D$16*12,'1.入力'!$D$10,0)</f>
        <v>#NUM!</v>
      </c>
      <c r="E350" s="87" t="e">
        <f>-IPMT('1.入力'!$D$17/12,B350,'1.入力'!$D$16*12,'1.入力'!$D$10,0)</f>
        <v>#NUM!</v>
      </c>
    </row>
    <row r="351" spans="2:5" x14ac:dyDescent="0.15">
      <c r="B351" s="39">
        <v>346</v>
      </c>
      <c r="C351" s="80">
        <v>29</v>
      </c>
      <c r="D351" s="87" t="e">
        <f>-PPMT('1.入力'!$D$17/12,B351,'1.入力'!$D$16*12,'1.入力'!$D$10,0)</f>
        <v>#NUM!</v>
      </c>
      <c r="E351" s="87" t="e">
        <f>-IPMT('1.入力'!$D$17/12,B351,'1.入力'!$D$16*12,'1.入力'!$D$10,0)</f>
        <v>#NUM!</v>
      </c>
    </row>
    <row r="352" spans="2:5" x14ac:dyDescent="0.15">
      <c r="B352" s="39">
        <v>347</v>
      </c>
      <c r="C352" s="80">
        <v>29</v>
      </c>
      <c r="D352" s="87" t="e">
        <f>-PPMT('1.入力'!$D$17/12,B352,'1.入力'!$D$16*12,'1.入力'!$D$10,0)</f>
        <v>#NUM!</v>
      </c>
      <c r="E352" s="87" t="e">
        <f>-IPMT('1.入力'!$D$17/12,B352,'1.入力'!$D$16*12,'1.入力'!$D$10,0)</f>
        <v>#NUM!</v>
      </c>
    </row>
    <row r="353" spans="2:5" x14ac:dyDescent="0.15">
      <c r="B353" s="39">
        <v>348</v>
      </c>
      <c r="C353" s="80">
        <v>29</v>
      </c>
      <c r="D353" s="87" t="e">
        <f>-PPMT('1.入力'!$D$17/12,B353,'1.入力'!$D$16*12,'1.入力'!$D$10,0)</f>
        <v>#NUM!</v>
      </c>
      <c r="E353" s="87" t="e">
        <f>-IPMT('1.入力'!$D$17/12,B353,'1.入力'!$D$16*12,'1.入力'!$D$10,0)</f>
        <v>#NUM!</v>
      </c>
    </row>
    <row r="354" spans="2:5" x14ac:dyDescent="0.15">
      <c r="B354" s="39">
        <v>349</v>
      </c>
      <c r="C354" s="80">
        <v>30</v>
      </c>
      <c r="D354" s="87" t="e">
        <f>-PPMT('1.入力'!$D$17/12,B354,'1.入力'!$D$16*12,'1.入力'!$D$10,0)</f>
        <v>#NUM!</v>
      </c>
      <c r="E354" s="87" t="e">
        <f>-IPMT('1.入力'!$D$17/12,B354,'1.入力'!$D$16*12,'1.入力'!$D$10,0)</f>
        <v>#NUM!</v>
      </c>
    </row>
    <row r="355" spans="2:5" x14ac:dyDescent="0.15">
      <c r="B355" s="39">
        <v>350</v>
      </c>
      <c r="C355" s="80">
        <v>30</v>
      </c>
      <c r="D355" s="87" t="e">
        <f>-PPMT('1.入力'!$D$17/12,B355,'1.入力'!$D$16*12,'1.入力'!$D$10,0)</f>
        <v>#NUM!</v>
      </c>
      <c r="E355" s="87" t="e">
        <f>-IPMT('1.入力'!$D$17/12,B355,'1.入力'!$D$16*12,'1.入力'!$D$10,0)</f>
        <v>#NUM!</v>
      </c>
    </row>
    <row r="356" spans="2:5" x14ac:dyDescent="0.15">
      <c r="B356" s="39">
        <v>351</v>
      </c>
      <c r="C356" s="80">
        <v>30</v>
      </c>
      <c r="D356" s="87" t="e">
        <f>-PPMT('1.入力'!$D$17/12,B356,'1.入力'!$D$16*12,'1.入力'!$D$10,0)</f>
        <v>#NUM!</v>
      </c>
      <c r="E356" s="87" t="e">
        <f>-IPMT('1.入力'!$D$17/12,B356,'1.入力'!$D$16*12,'1.入力'!$D$10,0)</f>
        <v>#NUM!</v>
      </c>
    </row>
    <row r="357" spans="2:5" x14ac:dyDescent="0.15">
      <c r="B357" s="39">
        <v>352</v>
      </c>
      <c r="C357" s="80">
        <v>30</v>
      </c>
      <c r="D357" s="87" t="e">
        <f>-PPMT('1.入力'!$D$17/12,B357,'1.入力'!$D$16*12,'1.入力'!$D$10,0)</f>
        <v>#NUM!</v>
      </c>
      <c r="E357" s="87" t="e">
        <f>-IPMT('1.入力'!$D$17/12,B357,'1.入力'!$D$16*12,'1.入力'!$D$10,0)</f>
        <v>#NUM!</v>
      </c>
    </row>
    <row r="358" spans="2:5" x14ac:dyDescent="0.15">
      <c r="B358" s="39">
        <v>353</v>
      </c>
      <c r="C358" s="80">
        <v>30</v>
      </c>
      <c r="D358" s="87" t="e">
        <f>-PPMT('1.入力'!$D$17/12,B358,'1.入力'!$D$16*12,'1.入力'!$D$10,0)</f>
        <v>#NUM!</v>
      </c>
      <c r="E358" s="87" t="e">
        <f>-IPMT('1.入力'!$D$17/12,B358,'1.入力'!$D$16*12,'1.入力'!$D$10,0)</f>
        <v>#NUM!</v>
      </c>
    </row>
    <row r="359" spans="2:5" x14ac:dyDescent="0.15">
      <c r="B359" s="39">
        <v>354</v>
      </c>
      <c r="C359" s="80">
        <v>30</v>
      </c>
      <c r="D359" s="87" t="e">
        <f>-PPMT('1.入力'!$D$17/12,B359,'1.入力'!$D$16*12,'1.入力'!$D$10,0)</f>
        <v>#NUM!</v>
      </c>
      <c r="E359" s="87" t="e">
        <f>-IPMT('1.入力'!$D$17/12,B359,'1.入力'!$D$16*12,'1.入力'!$D$10,0)</f>
        <v>#NUM!</v>
      </c>
    </row>
    <row r="360" spans="2:5" x14ac:dyDescent="0.15">
      <c r="B360" s="39">
        <v>355</v>
      </c>
      <c r="C360" s="80">
        <v>30</v>
      </c>
      <c r="D360" s="87" t="e">
        <f>-PPMT('1.入力'!$D$17/12,B360,'1.入力'!$D$16*12,'1.入力'!$D$10,0)</f>
        <v>#NUM!</v>
      </c>
      <c r="E360" s="87" t="e">
        <f>-IPMT('1.入力'!$D$17/12,B360,'1.入力'!$D$16*12,'1.入力'!$D$10,0)</f>
        <v>#NUM!</v>
      </c>
    </row>
    <row r="361" spans="2:5" x14ac:dyDescent="0.15">
      <c r="B361" s="39">
        <v>356</v>
      </c>
      <c r="C361" s="80">
        <v>30</v>
      </c>
      <c r="D361" s="87" t="e">
        <f>-PPMT('1.入力'!$D$17/12,B361,'1.入力'!$D$16*12,'1.入力'!$D$10,0)</f>
        <v>#NUM!</v>
      </c>
      <c r="E361" s="87" t="e">
        <f>-IPMT('1.入力'!$D$17/12,B361,'1.入力'!$D$16*12,'1.入力'!$D$10,0)</f>
        <v>#NUM!</v>
      </c>
    </row>
    <row r="362" spans="2:5" x14ac:dyDescent="0.15">
      <c r="B362" s="39">
        <v>357</v>
      </c>
      <c r="C362" s="80">
        <v>30</v>
      </c>
      <c r="D362" s="87" t="e">
        <f>-PPMT('1.入力'!$D$17/12,B362,'1.入力'!$D$16*12,'1.入力'!$D$10,0)</f>
        <v>#NUM!</v>
      </c>
      <c r="E362" s="87" t="e">
        <f>-IPMT('1.入力'!$D$17/12,B362,'1.入力'!$D$16*12,'1.入力'!$D$10,0)</f>
        <v>#NUM!</v>
      </c>
    </row>
    <row r="363" spans="2:5" x14ac:dyDescent="0.15">
      <c r="B363" s="39">
        <v>358</v>
      </c>
      <c r="C363" s="80">
        <v>30</v>
      </c>
      <c r="D363" s="87" t="e">
        <f>-PPMT('1.入力'!$D$17/12,B363,'1.入力'!$D$16*12,'1.入力'!$D$10,0)</f>
        <v>#NUM!</v>
      </c>
      <c r="E363" s="87" t="e">
        <f>-IPMT('1.入力'!$D$17/12,B363,'1.入力'!$D$16*12,'1.入力'!$D$10,0)</f>
        <v>#NUM!</v>
      </c>
    </row>
    <row r="364" spans="2:5" x14ac:dyDescent="0.15">
      <c r="B364" s="39">
        <v>359</v>
      </c>
      <c r="C364" s="80">
        <v>30</v>
      </c>
      <c r="D364" s="87" t="e">
        <f>-PPMT('1.入力'!$D$17/12,B364,'1.入力'!$D$16*12,'1.入力'!$D$10,0)</f>
        <v>#NUM!</v>
      </c>
      <c r="E364" s="87" t="e">
        <f>-IPMT('1.入力'!$D$17/12,B364,'1.入力'!$D$16*12,'1.入力'!$D$10,0)</f>
        <v>#NUM!</v>
      </c>
    </row>
    <row r="365" spans="2:5" x14ac:dyDescent="0.15">
      <c r="B365" s="39">
        <v>360</v>
      </c>
      <c r="C365" s="80">
        <v>30</v>
      </c>
      <c r="D365" s="87" t="e">
        <f>-PPMT('1.入力'!$D$17/12,B365,'1.入力'!$D$16*12,'1.入力'!$D$10,0)</f>
        <v>#NUM!</v>
      </c>
      <c r="E365" s="87" t="e">
        <f>-IPMT('1.入力'!$D$17/12,B365,'1.入力'!$D$16*12,'1.入力'!$D$10,0)</f>
        <v>#NUM!</v>
      </c>
    </row>
    <row r="366" spans="2:5" x14ac:dyDescent="0.15">
      <c r="B366" s="39">
        <v>361</v>
      </c>
      <c r="C366" s="80">
        <v>31</v>
      </c>
      <c r="D366" s="87" t="e">
        <f>-PPMT('1.入力'!$D$17/12,B366,'1.入力'!$D$16*12,'1.入力'!$D$10,0)</f>
        <v>#NUM!</v>
      </c>
      <c r="E366" s="87" t="e">
        <f>-IPMT('1.入力'!$D$17/12,B366,'1.入力'!$D$16*12,'1.入力'!$D$10,0)</f>
        <v>#NUM!</v>
      </c>
    </row>
    <row r="367" spans="2:5" x14ac:dyDescent="0.15">
      <c r="B367" s="39">
        <v>362</v>
      </c>
      <c r="C367" s="80">
        <v>31</v>
      </c>
      <c r="D367" s="87" t="e">
        <f>-PPMT('1.入力'!$D$17/12,B367,'1.入力'!$D$16*12,'1.入力'!$D$10,0)</f>
        <v>#NUM!</v>
      </c>
      <c r="E367" s="87" t="e">
        <f>-IPMT('1.入力'!$D$17/12,B367,'1.入力'!$D$16*12,'1.入力'!$D$10,0)</f>
        <v>#NUM!</v>
      </c>
    </row>
    <row r="368" spans="2:5" x14ac:dyDescent="0.15">
      <c r="B368" s="39">
        <v>363</v>
      </c>
      <c r="C368" s="80">
        <v>31</v>
      </c>
      <c r="D368" s="87" t="e">
        <f>-PPMT('1.入力'!$D$17/12,B368,'1.入力'!$D$16*12,'1.入力'!$D$10,0)</f>
        <v>#NUM!</v>
      </c>
      <c r="E368" s="87" t="e">
        <f>-IPMT('1.入力'!$D$17/12,B368,'1.入力'!$D$16*12,'1.入力'!$D$10,0)</f>
        <v>#NUM!</v>
      </c>
    </row>
    <row r="369" spans="2:5" x14ac:dyDescent="0.15">
      <c r="B369" s="39">
        <v>364</v>
      </c>
      <c r="C369" s="80">
        <v>31</v>
      </c>
      <c r="D369" s="87" t="e">
        <f>-PPMT('1.入力'!$D$17/12,B369,'1.入力'!$D$16*12,'1.入力'!$D$10,0)</f>
        <v>#NUM!</v>
      </c>
      <c r="E369" s="87" t="e">
        <f>-IPMT('1.入力'!$D$17/12,B369,'1.入力'!$D$16*12,'1.入力'!$D$10,0)</f>
        <v>#NUM!</v>
      </c>
    </row>
    <row r="370" spans="2:5" x14ac:dyDescent="0.15">
      <c r="B370" s="39">
        <v>365</v>
      </c>
      <c r="C370" s="80">
        <v>31</v>
      </c>
      <c r="D370" s="87" t="e">
        <f>-PPMT('1.入力'!$D$17/12,B370,'1.入力'!$D$16*12,'1.入力'!$D$10,0)</f>
        <v>#NUM!</v>
      </c>
      <c r="E370" s="87" t="e">
        <f>-IPMT('1.入力'!$D$17/12,B370,'1.入力'!$D$16*12,'1.入力'!$D$10,0)</f>
        <v>#NUM!</v>
      </c>
    </row>
    <row r="371" spans="2:5" x14ac:dyDescent="0.15">
      <c r="B371" s="39">
        <v>366</v>
      </c>
      <c r="C371" s="80">
        <v>31</v>
      </c>
      <c r="D371" s="87" t="e">
        <f>-PPMT('1.入力'!$D$17/12,B371,'1.入力'!$D$16*12,'1.入力'!$D$10,0)</f>
        <v>#NUM!</v>
      </c>
      <c r="E371" s="87" t="e">
        <f>-IPMT('1.入力'!$D$17/12,B371,'1.入力'!$D$16*12,'1.入力'!$D$10,0)</f>
        <v>#NUM!</v>
      </c>
    </row>
    <row r="372" spans="2:5" x14ac:dyDescent="0.15">
      <c r="B372" s="39">
        <v>367</v>
      </c>
      <c r="C372" s="80">
        <v>31</v>
      </c>
      <c r="D372" s="87" t="e">
        <f>-PPMT('1.入力'!$D$17/12,B372,'1.入力'!$D$16*12,'1.入力'!$D$10,0)</f>
        <v>#NUM!</v>
      </c>
      <c r="E372" s="87" t="e">
        <f>-IPMT('1.入力'!$D$17/12,B372,'1.入力'!$D$16*12,'1.入力'!$D$10,0)</f>
        <v>#NUM!</v>
      </c>
    </row>
    <row r="373" spans="2:5" x14ac:dyDescent="0.15">
      <c r="B373" s="39">
        <v>368</v>
      </c>
      <c r="C373" s="80">
        <v>31</v>
      </c>
      <c r="D373" s="87" t="e">
        <f>-PPMT('1.入力'!$D$17/12,B373,'1.入力'!$D$16*12,'1.入力'!$D$10,0)</f>
        <v>#NUM!</v>
      </c>
      <c r="E373" s="87" t="e">
        <f>-IPMT('1.入力'!$D$17/12,B373,'1.入力'!$D$16*12,'1.入力'!$D$10,0)</f>
        <v>#NUM!</v>
      </c>
    </row>
    <row r="374" spans="2:5" x14ac:dyDescent="0.15">
      <c r="B374" s="39">
        <v>369</v>
      </c>
      <c r="C374" s="80">
        <v>31</v>
      </c>
      <c r="D374" s="87" t="e">
        <f>-PPMT('1.入力'!$D$17/12,B374,'1.入力'!$D$16*12,'1.入力'!$D$10,0)</f>
        <v>#NUM!</v>
      </c>
      <c r="E374" s="87" t="e">
        <f>-IPMT('1.入力'!$D$17/12,B374,'1.入力'!$D$16*12,'1.入力'!$D$10,0)</f>
        <v>#NUM!</v>
      </c>
    </row>
    <row r="375" spans="2:5" x14ac:dyDescent="0.15">
      <c r="B375" s="39">
        <v>370</v>
      </c>
      <c r="C375" s="80">
        <v>31</v>
      </c>
      <c r="D375" s="87" t="e">
        <f>-PPMT('1.入力'!$D$17/12,B375,'1.入力'!$D$16*12,'1.入力'!$D$10,0)</f>
        <v>#NUM!</v>
      </c>
      <c r="E375" s="87" t="e">
        <f>-IPMT('1.入力'!$D$17/12,B375,'1.入力'!$D$16*12,'1.入力'!$D$10,0)</f>
        <v>#NUM!</v>
      </c>
    </row>
    <row r="376" spans="2:5" x14ac:dyDescent="0.15">
      <c r="B376" s="39">
        <v>371</v>
      </c>
      <c r="C376" s="80">
        <v>31</v>
      </c>
      <c r="D376" s="87" t="e">
        <f>-PPMT('1.入力'!$D$17/12,B376,'1.入力'!$D$16*12,'1.入力'!$D$10,0)</f>
        <v>#NUM!</v>
      </c>
      <c r="E376" s="87" t="e">
        <f>-IPMT('1.入力'!$D$17/12,B376,'1.入力'!$D$16*12,'1.入力'!$D$10,0)</f>
        <v>#NUM!</v>
      </c>
    </row>
    <row r="377" spans="2:5" x14ac:dyDescent="0.15">
      <c r="B377" s="39">
        <v>372</v>
      </c>
      <c r="C377" s="80">
        <v>31</v>
      </c>
      <c r="D377" s="87" t="e">
        <f>-PPMT('1.入力'!$D$17/12,B377,'1.入力'!$D$16*12,'1.入力'!$D$10,0)</f>
        <v>#NUM!</v>
      </c>
      <c r="E377" s="87" t="e">
        <f>-IPMT('1.入力'!$D$17/12,B377,'1.入力'!$D$16*12,'1.入力'!$D$10,0)</f>
        <v>#NUM!</v>
      </c>
    </row>
    <row r="378" spans="2:5" x14ac:dyDescent="0.15">
      <c r="B378" s="39">
        <v>373</v>
      </c>
      <c r="C378" s="80">
        <v>32</v>
      </c>
      <c r="D378" s="87" t="e">
        <f>-PPMT('1.入力'!$D$17/12,B378,'1.入力'!$D$16*12,'1.入力'!$D$10,0)</f>
        <v>#NUM!</v>
      </c>
      <c r="E378" s="87" t="e">
        <f>-IPMT('1.入力'!$D$17/12,B378,'1.入力'!$D$16*12,'1.入力'!$D$10,0)</f>
        <v>#NUM!</v>
      </c>
    </row>
    <row r="379" spans="2:5" x14ac:dyDescent="0.15">
      <c r="B379" s="39">
        <v>374</v>
      </c>
      <c r="C379" s="80">
        <v>32</v>
      </c>
      <c r="D379" s="87" t="e">
        <f>-PPMT('1.入力'!$D$17/12,B379,'1.入力'!$D$16*12,'1.入力'!$D$10,0)</f>
        <v>#NUM!</v>
      </c>
      <c r="E379" s="87" t="e">
        <f>-IPMT('1.入力'!$D$17/12,B379,'1.入力'!$D$16*12,'1.入力'!$D$10,0)</f>
        <v>#NUM!</v>
      </c>
    </row>
    <row r="380" spans="2:5" x14ac:dyDescent="0.15">
      <c r="B380" s="39">
        <v>375</v>
      </c>
      <c r="C380" s="80">
        <v>32</v>
      </c>
      <c r="D380" s="87" t="e">
        <f>-PPMT('1.入力'!$D$17/12,B380,'1.入力'!$D$16*12,'1.入力'!$D$10,0)</f>
        <v>#NUM!</v>
      </c>
      <c r="E380" s="87" t="e">
        <f>-IPMT('1.入力'!$D$17/12,B380,'1.入力'!$D$16*12,'1.入力'!$D$10,0)</f>
        <v>#NUM!</v>
      </c>
    </row>
    <row r="381" spans="2:5" x14ac:dyDescent="0.15">
      <c r="B381" s="39">
        <v>376</v>
      </c>
      <c r="C381" s="80">
        <v>32</v>
      </c>
      <c r="D381" s="87" t="e">
        <f>-PPMT('1.入力'!$D$17/12,B381,'1.入力'!$D$16*12,'1.入力'!$D$10,0)</f>
        <v>#NUM!</v>
      </c>
      <c r="E381" s="87" t="e">
        <f>-IPMT('1.入力'!$D$17/12,B381,'1.入力'!$D$16*12,'1.入力'!$D$10,0)</f>
        <v>#NUM!</v>
      </c>
    </row>
    <row r="382" spans="2:5" x14ac:dyDescent="0.15">
      <c r="B382" s="39">
        <v>377</v>
      </c>
      <c r="C382" s="80">
        <v>32</v>
      </c>
      <c r="D382" s="87" t="e">
        <f>-PPMT('1.入力'!$D$17/12,B382,'1.入力'!$D$16*12,'1.入力'!$D$10,0)</f>
        <v>#NUM!</v>
      </c>
      <c r="E382" s="87" t="e">
        <f>-IPMT('1.入力'!$D$17/12,B382,'1.入力'!$D$16*12,'1.入力'!$D$10,0)</f>
        <v>#NUM!</v>
      </c>
    </row>
    <row r="383" spans="2:5" x14ac:dyDescent="0.15">
      <c r="B383" s="39">
        <v>378</v>
      </c>
      <c r="C383" s="80">
        <v>32</v>
      </c>
      <c r="D383" s="87" t="e">
        <f>-PPMT('1.入力'!$D$17/12,B383,'1.入力'!$D$16*12,'1.入力'!$D$10,0)</f>
        <v>#NUM!</v>
      </c>
      <c r="E383" s="87" t="e">
        <f>-IPMT('1.入力'!$D$17/12,B383,'1.入力'!$D$16*12,'1.入力'!$D$10,0)</f>
        <v>#NUM!</v>
      </c>
    </row>
    <row r="384" spans="2:5" x14ac:dyDescent="0.15">
      <c r="B384" s="39">
        <v>379</v>
      </c>
      <c r="C384" s="80">
        <v>32</v>
      </c>
      <c r="D384" s="87" t="e">
        <f>-PPMT('1.入力'!$D$17/12,B384,'1.入力'!$D$16*12,'1.入力'!$D$10,0)</f>
        <v>#NUM!</v>
      </c>
      <c r="E384" s="87" t="e">
        <f>-IPMT('1.入力'!$D$17/12,B384,'1.入力'!$D$16*12,'1.入力'!$D$10,0)</f>
        <v>#NUM!</v>
      </c>
    </row>
    <row r="385" spans="2:5" x14ac:dyDescent="0.15">
      <c r="B385" s="39">
        <v>380</v>
      </c>
      <c r="C385" s="80">
        <v>32</v>
      </c>
      <c r="D385" s="87" t="e">
        <f>-PPMT('1.入力'!$D$17/12,B385,'1.入力'!$D$16*12,'1.入力'!$D$10,0)</f>
        <v>#NUM!</v>
      </c>
      <c r="E385" s="87" t="e">
        <f>-IPMT('1.入力'!$D$17/12,B385,'1.入力'!$D$16*12,'1.入力'!$D$10,0)</f>
        <v>#NUM!</v>
      </c>
    </row>
    <row r="386" spans="2:5" x14ac:dyDescent="0.15">
      <c r="B386" s="39">
        <v>381</v>
      </c>
      <c r="C386" s="80">
        <v>32</v>
      </c>
      <c r="D386" s="87" t="e">
        <f>-PPMT('1.入力'!$D$17/12,B386,'1.入力'!$D$16*12,'1.入力'!$D$10,0)</f>
        <v>#NUM!</v>
      </c>
      <c r="E386" s="87" t="e">
        <f>-IPMT('1.入力'!$D$17/12,B386,'1.入力'!$D$16*12,'1.入力'!$D$10,0)</f>
        <v>#NUM!</v>
      </c>
    </row>
    <row r="387" spans="2:5" x14ac:dyDescent="0.15">
      <c r="B387" s="39">
        <v>382</v>
      </c>
      <c r="C387" s="80">
        <v>32</v>
      </c>
      <c r="D387" s="87" t="e">
        <f>-PPMT('1.入力'!$D$17/12,B387,'1.入力'!$D$16*12,'1.入力'!$D$10,0)</f>
        <v>#NUM!</v>
      </c>
      <c r="E387" s="87" t="e">
        <f>-IPMT('1.入力'!$D$17/12,B387,'1.入力'!$D$16*12,'1.入力'!$D$10,0)</f>
        <v>#NUM!</v>
      </c>
    </row>
    <row r="388" spans="2:5" x14ac:dyDescent="0.15">
      <c r="B388" s="39">
        <v>383</v>
      </c>
      <c r="C388" s="80">
        <v>32</v>
      </c>
      <c r="D388" s="87" t="e">
        <f>-PPMT('1.入力'!$D$17/12,B388,'1.入力'!$D$16*12,'1.入力'!$D$10,0)</f>
        <v>#NUM!</v>
      </c>
      <c r="E388" s="87" t="e">
        <f>-IPMT('1.入力'!$D$17/12,B388,'1.入力'!$D$16*12,'1.入力'!$D$10,0)</f>
        <v>#NUM!</v>
      </c>
    </row>
    <row r="389" spans="2:5" x14ac:dyDescent="0.15">
      <c r="B389" s="39">
        <v>384</v>
      </c>
      <c r="C389" s="80">
        <v>32</v>
      </c>
      <c r="D389" s="87" t="e">
        <f>-PPMT('1.入力'!$D$17/12,B389,'1.入力'!$D$16*12,'1.入力'!$D$10,0)</f>
        <v>#NUM!</v>
      </c>
      <c r="E389" s="87" t="e">
        <f>-IPMT('1.入力'!$D$17/12,B389,'1.入力'!$D$16*12,'1.入力'!$D$10,0)</f>
        <v>#NUM!</v>
      </c>
    </row>
    <row r="390" spans="2:5" x14ac:dyDescent="0.15">
      <c r="B390" s="39">
        <v>385</v>
      </c>
      <c r="C390" s="80">
        <v>33</v>
      </c>
      <c r="D390" s="87" t="e">
        <f>-PPMT('1.入力'!$D$17/12,B390,'1.入力'!$D$16*12,'1.入力'!$D$10,0)</f>
        <v>#NUM!</v>
      </c>
      <c r="E390" s="87" t="e">
        <f>-IPMT('1.入力'!$D$17/12,B390,'1.入力'!$D$16*12,'1.入力'!$D$10,0)</f>
        <v>#NUM!</v>
      </c>
    </row>
    <row r="391" spans="2:5" x14ac:dyDescent="0.15">
      <c r="B391" s="39">
        <v>386</v>
      </c>
      <c r="C391" s="80">
        <v>33</v>
      </c>
      <c r="D391" s="87" t="e">
        <f>-PPMT('1.入力'!$D$17/12,B391,'1.入力'!$D$16*12,'1.入力'!$D$10,0)</f>
        <v>#NUM!</v>
      </c>
      <c r="E391" s="87" t="e">
        <f>-IPMT('1.入力'!$D$17/12,B391,'1.入力'!$D$16*12,'1.入力'!$D$10,0)</f>
        <v>#NUM!</v>
      </c>
    </row>
    <row r="392" spans="2:5" x14ac:dyDescent="0.15">
      <c r="B392" s="39">
        <v>387</v>
      </c>
      <c r="C392" s="80">
        <v>33</v>
      </c>
      <c r="D392" s="87" t="e">
        <f>-PPMT('1.入力'!$D$17/12,B392,'1.入力'!$D$16*12,'1.入力'!$D$10,0)</f>
        <v>#NUM!</v>
      </c>
      <c r="E392" s="87" t="e">
        <f>-IPMT('1.入力'!$D$17/12,B392,'1.入力'!$D$16*12,'1.入力'!$D$10,0)</f>
        <v>#NUM!</v>
      </c>
    </row>
    <row r="393" spans="2:5" x14ac:dyDescent="0.15">
      <c r="B393" s="39">
        <v>388</v>
      </c>
      <c r="C393" s="80">
        <v>33</v>
      </c>
      <c r="D393" s="87" t="e">
        <f>-PPMT('1.入力'!$D$17/12,B393,'1.入力'!$D$16*12,'1.入力'!$D$10,0)</f>
        <v>#NUM!</v>
      </c>
      <c r="E393" s="87" t="e">
        <f>-IPMT('1.入力'!$D$17/12,B393,'1.入力'!$D$16*12,'1.入力'!$D$10,0)</f>
        <v>#NUM!</v>
      </c>
    </row>
    <row r="394" spans="2:5" x14ac:dyDescent="0.15">
      <c r="B394" s="39">
        <v>389</v>
      </c>
      <c r="C394" s="80">
        <v>33</v>
      </c>
      <c r="D394" s="87" t="e">
        <f>-PPMT('1.入力'!$D$17/12,B394,'1.入力'!$D$16*12,'1.入力'!$D$10,0)</f>
        <v>#NUM!</v>
      </c>
      <c r="E394" s="87" t="e">
        <f>-IPMT('1.入力'!$D$17/12,B394,'1.入力'!$D$16*12,'1.入力'!$D$10,0)</f>
        <v>#NUM!</v>
      </c>
    </row>
    <row r="395" spans="2:5" x14ac:dyDescent="0.15">
      <c r="B395" s="39">
        <v>390</v>
      </c>
      <c r="C395" s="80">
        <v>33</v>
      </c>
      <c r="D395" s="87" t="e">
        <f>-PPMT('1.入力'!$D$17/12,B395,'1.入力'!$D$16*12,'1.入力'!$D$10,0)</f>
        <v>#NUM!</v>
      </c>
      <c r="E395" s="87" t="e">
        <f>-IPMT('1.入力'!$D$17/12,B395,'1.入力'!$D$16*12,'1.入力'!$D$10,0)</f>
        <v>#NUM!</v>
      </c>
    </row>
    <row r="396" spans="2:5" x14ac:dyDescent="0.15">
      <c r="B396" s="39">
        <v>391</v>
      </c>
      <c r="C396" s="80">
        <v>33</v>
      </c>
      <c r="D396" s="87" t="e">
        <f>-PPMT('1.入力'!$D$17/12,B396,'1.入力'!$D$16*12,'1.入力'!$D$10,0)</f>
        <v>#NUM!</v>
      </c>
      <c r="E396" s="87" t="e">
        <f>-IPMT('1.入力'!$D$17/12,B396,'1.入力'!$D$16*12,'1.入力'!$D$10,0)</f>
        <v>#NUM!</v>
      </c>
    </row>
    <row r="397" spans="2:5" x14ac:dyDescent="0.15">
      <c r="B397" s="39">
        <v>392</v>
      </c>
      <c r="C397" s="80">
        <v>33</v>
      </c>
      <c r="D397" s="87" t="e">
        <f>-PPMT('1.入力'!$D$17/12,B397,'1.入力'!$D$16*12,'1.入力'!$D$10,0)</f>
        <v>#NUM!</v>
      </c>
      <c r="E397" s="87" t="e">
        <f>-IPMT('1.入力'!$D$17/12,B397,'1.入力'!$D$16*12,'1.入力'!$D$10,0)</f>
        <v>#NUM!</v>
      </c>
    </row>
    <row r="398" spans="2:5" x14ac:dyDescent="0.15">
      <c r="B398" s="39">
        <v>393</v>
      </c>
      <c r="C398" s="80">
        <v>33</v>
      </c>
      <c r="D398" s="87" t="e">
        <f>-PPMT('1.入力'!$D$17/12,B398,'1.入力'!$D$16*12,'1.入力'!$D$10,0)</f>
        <v>#NUM!</v>
      </c>
      <c r="E398" s="87" t="e">
        <f>-IPMT('1.入力'!$D$17/12,B398,'1.入力'!$D$16*12,'1.入力'!$D$10,0)</f>
        <v>#NUM!</v>
      </c>
    </row>
    <row r="399" spans="2:5" x14ac:dyDescent="0.15">
      <c r="B399" s="39">
        <v>394</v>
      </c>
      <c r="C399" s="80">
        <v>33</v>
      </c>
      <c r="D399" s="87" t="e">
        <f>-PPMT('1.入力'!$D$17/12,B399,'1.入力'!$D$16*12,'1.入力'!$D$10,0)</f>
        <v>#NUM!</v>
      </c>
      <c r="E399" s="87" t="e">
        <f>-IPMT('1.入力'!$D$17/12,B399,'1.入力'!$D$16*12,'1.入力'!$D$10,0)</f>
        <v>#NUM!</v>
      </c>
    </row>
    <row r="400" spans="2:5" x14ac:dyDescent="0.15">
      <c r="B400" s="39">
        <v>395</v>
      </c>
      <c r="C400" s="80">
        <v>33</v>
      </c>
      <c r="D400" s="87" t="e">
        <f>-PPMT('1.入力'!$D$17/12,B400,'1.入力'!$D$16*12,'1.入力'!$D$10,0)</f>
        <v>#NUM!</v>
      </c>
      <c r="E400" s="87" t="e">
        <f>-IPMT('1.入力'!$D$17/12,B400,'1.入力'!$D$16*12,'1.入力'!$D$10,0)</f>
        <v>#NUM!</v>
      </c>
    </row>
    <row r="401" spans="2:5" x14ac:dyDescent="0.15">
      <c r="B401" s="39">
        <v>396</v>
      </c>
      <c r="C401" s="80">
        <v>33</v>
      </c>
      <c r="D401" s="87" t="e">
        <f>-PPMT('1.入力'!$D$17/12,B401,'1.入力'!$D$16*12,'1.入力'!$D$10,0)</f>
        <v>#NUM!</v>
      </c>
      <c r="E401" s="87" t="e">
        <f>-IPMT('1.入力'!$D$17/12,B401,'1.入力'!$D$16*12,'1.入力'!$D$10,0)</f>
        <v>#NUM!</v>
      </c>
    </row>
    <row r="402" spans="2:5" x14ac:dyDescent="0.15">
      <c r="B402" s="39">
        <v>397</v>
      </c>
      <c r="C402" s="80">
        <v>34</v>
      </c>
      <c r="D402" s="87" t="e">
        <f>-PPMT('1.入力'!$D$17/12,B402,'1.入力'!$D$16*12,'1.入力'!$D$10,0)</f>
        <v>#NUM!</v>
      </c>
      <c r="E402" s="87" t="e">
        <f>-IPMT('1.入力'!$D$17/12,B402,'1.入力'!$D$16*12,'1.入力'!$D$10,0)</f>
        <v>#NUM!</v>
      </c>
    </row>
    <row r="403" spans="2:5" x14ac:dyDescent="0.15">
      <c r="B403" s="39">
        <v>398</v>
      </c>
      <c r="C403" s="80">
        <v>34</v>
      </c>
      <c r="D403" s="87" t="e">
        <f>-PPMT('1.入力'!$D$17/12,B403,'1.入力'!$D$16*12,'1.入力'!$D$10,0)</f>
        <v>#NUM!</v>
      </c>
      <c r="E403" s="87" t="e">
        <f>-IPMT('1.入力'!$D$17/12,B403,'1.入力'!$D$16*12,'1.入力'!$D$10,0)</f>
        <v>#NUM!</v>
      </c>
    </row>
    <row r="404" spans="2:5" x14ac:dyDescent="0.15">
      <c r="B404" s="39">
        <v>399</v>
      </c>
      <c r="C404" s="80">
        <v>34</v>
      </c>
      <c r="D404" s="87" t="e">
        <f>-PPMT('1.入力'!$D$17/12,B404,'1.入力'!$D$16*12,'1.入力'!$D$10,0)</f>
        <v>#NUM!</v>
      </c>
      <c r="E404" s="87" t="e">
        <f>-IPMT('1.入力'!$D$17/12,B404,'1.入力'!$D$16*12,'1.入力'!$D$10,0)</f>
        <v>#NUM!</v>
      </c>
    </row>
    <row r="405" spans="2:5" x14ac:dyDescent="0.15">
      <c r="B405" s="39">
        <v>400</v>
      </c>
      <c r="C405" s="80">
        <v>34</v>
      </c>
      <c r="D405" s="87" t="e">
        <f>-PPMT('1.入力'!$D$17/12,B405,'1.入力'!$D$16*12,'1.入力'!$D$10,0)</f>
        <v>#NUM!</v>
      </c>
      <c r="E405" s="87" t="e">
        <f>-IPMT('1.入力'!$D$17/12,B405,'1.入力'!$D$16*12,'1.入力'!$D$10,0)</f>
        <v>#NUM!</v>
      </c>
    </row>
    <row r="406" spans="2:5" x14ac:dyDescent="0.15">
      <c r="B406" s="39">
        <v>401</v>
      </c>
      <c r="C406" s="80">
        <v>34</v>
      </c>
      <c r="D406" s="87" t="e">
        <f>-PPMT('1.入力'!$D$17/12,B406,'1.入力'!$D$16*12,'1.入力'!$D$10,0)</f>
        <v>#NUM!</v>
      </c>
      <c r="E406" s="87" t="e">
        <f>-IPMT('1.入力'!$D$17/12,B406,'1.入力'!$D$16*12,'1.入力'!$D$10,0)</f>
        <v>#NUM!</v>
      </c>
    </row>
    <row r="407" spans="2:5" x14ac:dyDescent="0.15">
      <c r="B407" s="39">
        <v>402</v>
      </c>
      <c r="C407" s="80">
        <v>34</v>
      </c>
      <c r="D407" s="87" t="e">
        <f>-PPMT('1.入力'!$D$17/12,B407,'1.入力'!$D$16*12,'1.入力'!$D$10,0)</f>
        <v>#NUM!</v>
      </c>
      <c r="E407" s="87" t="e">
        <f>-IPMT('1.入力'!$D$17/12,B407,'1.入力'!$D$16*12,'1.入力'!$D$10,0)</f>
        <v>#NUM!</v>
      </c>
    </row>
    <row r="408" spans="2:5" x14ac:dyDescent="0.15">
      <c r="B408" s="39">
        <v>403</v>
      </c>
      <c r="C408" s="80">
        <v>34</v>
      </c>
      <c r="D408" s="87" t="e">
        <f>-PPMT('1.入力'!$D$17/12,B408,'1.入力'!$D$16*12,'1.入力'!$D$10,0)</f>
        <v>#NUM!</v>
      </c>
      <c r="E408" s="87" t="e">
        <f>-IPMT('1.入力'!$D$17/12,B408,'1.入力'!$D$16*12,'1.入力'!$D$10,0)</f>
        <v>#NUM!</v>
      </c>
    </row>
    <row r="409" spans="2:5" x14ac:dyDescent="0.15">
      <c r="B409" s="39">
        <v>404</v>
      </c>
      <c r="C409" s="80">
        <v>34</v>
      </c>
      <c r="D409" s="87" t="e">
        <f>-PPMT('1.入力'!$D$17/12,B409,'1.入力'!$D$16*12,'1.入力'!$D$10,0)</f>
        <v>#NUM!</v>
      </c>
      <c r="E409" s="87" t="e">
        <f>-IPMT('1.入力'!$D$17/12,B409,'1.入力'!$D$16*12,'1.入力'!$D$10,0)</f>
        <v>#NUM!</v>
      </c>
    </row>
    <row r="410" spans="2:5" x14ac:dyDescent="0.15">
      <c r="B410" s="39">
        <v>405</v>
      </c>
      <c r="C410" s="80">
        <v>34</v>
      </c>
      <c r="D410" s="87" t="e">
        <f>-PPMT('1.入力'!$D$17/12,B410,'1.入力'!$D$16*12,'1.入力'!$D$10,0)</f>
        <v>#NUM!</v>
      </c>
      <c r="E410" s="87" t="e">
        <f>-IPMT('1.入力'!$D$17/12,B410,'1.入力'!$D$16*12,'1.入力'!$D$10,0)</f>
        <v>#NUM!</v>
      </c>
    </row>
    <row r="411" spans="2:5" x14ac:dyDescent="0.15">
      <c r="B411" s="39">
        <v>406</v>
      </c>
      <c r="C411" s="80">
        <v>34</v>
      </c>
      <c r="D411" s="87" t="e">
        <f>-PPMT('1.入力'!$D$17/12,B411,'1.入力'!$D$16*12,'1.入力'!$D$10,0)</f>
        <v>#NUM!</v>
      </c>
      <c r="E411" s="87" t="e">
        <f>-IPMT('1.入力'!$D$17/12,B411,'1.入力'!$D$16*12,'1.入力'!$D$10,0)</f>
        <v>#NUM!</v>
      </c>
    </row>
    <row r="412" spans="2:5" x14ac:dyDescent="0.15">
      <c r="B412" s="39">
        <v>407</v>
      </c>
      <c r="C412" s="80">
        <v>34</v>
      </c>
      <c r="D412" s="87" t="e">
        <f>-PPMT('1.入力'!$D$17/12,B412,'1.入力'!$D$16*12,'1.入力'!$D$10,0)</f>
        <v>#NUM!</v>
      </c>
      <c r="E412" s="87" t="e">
        <f>-IPMT('1.入力'!$D$17/12,B412,'1.入力'!$D$16*12,'1.入力'!$D$10,0)</f>
        <v>#NUM!</v>
      </c>
    </row>
    <row r="413" spans="2:5" x14ac:dyDescent="0.15">
      <c r="B413" s="39">
        <v>408</v>
      </c>
      <c r="C413" s="80">
        <v>34</v>
      </c>
      <c r="D413" s="87" t="e">
        <f>-PPMT('1.入力'!$D$17/12,B413,'1.入力'!$D$16*12,'1.入力'!$D$10,0)</f>
        <v>#NUM!</v>
      </c>
      <c r="E413" s="87" t="e">
        <f>-IPMT('1.入力'!$D$17/12,B413,'1.入力'!$D$16*12,'1.入力'!$D$10,0)</f>
        <v>#NUM!</v>
      </c>
    </row>
    <row r="414" spans="2:5" x14ac:dyDescent="0.15">
      <c r="B414" s="39">
        <v>409</v>
      </c>
      <c r="C414" s="80">
        <v>35</v>
      </c>
      <c r="D414" s="87" t="e">
        <f>-PPMT('1.入力'!$D$17/12,B414,'1.入力'!$D$16*12,'1.入力'!$D$10,0)</f>
        <v>#NUM!</v>
      </c>
      <c r="E414" s="87" t="e">
        <f>-IPMT('1.入力'!$D$17/12,B414,'1.入力'!$D$16*12,'1.入力'!$D$10,0)</f>
        <v>#NUM!</v>
      </c>
    </row>
    <row r="415" spans="2:5" x14ac:dyDescent="0.15">
      <c r="B415" s="39">
        <v>410</v>
      </c>
      <c r="C415" s="80">
        <v>35</v>
      </c>
      <c r="D415" s="87" t="e">
        <f>-PPMT('1.入力'!$D$17/12,B415,'1.入力'!$D$16*12,'1.入力'!$D$10,0)</f>
        <v>#NUM!</v>
      </c>
      <c r="E415" s="87" t="e">
        <f>-IPMT('1.入力'!$D$17/12,B415,'1.入力'!$D$16*12,'1.入力'!$D$10,0)</f>
        <v>#NUM!</v>
      </c>
    </row>
    <row r="416" spans="2:5" x14ac:dyDescent="0.15">
      <c r="B416" s="39">
        <v>411</v>
      </c>
      <c r="C416" s="80">
        <v>35</v>
      </c>
      <c r="D416" s="87" t="e">
        <f>-PPMT('1.入力'!$D$17/12,B416,'1.入力'!$D$16*12,'1.入力'!$D$10,0)</f>
        <v>#NUM!</v>
      </c>
      <c r="E416" s="87" t="e">
        <f>-IPMT('1.入力'!$D$17/12,B416,'1.入力'!$D$16*12,'1.入力'!$D$10,0)</f>
        <v>#NUM!</v>
      </c>
    </row>
    <row r="417" spans="2:5" x14ac:dyDescent="0.15">
      <c r="B417" s="39">
        <v>412</v>
      </c>
      <c r="C417" s="80">
        <v>35</v>
      </c>
      <c r="D417" s="87" t="e">
        <f>-PPMT('1.入力'!$D$17/12,B417,'1.入力'!$D$16*12,'1.入力'!$D$10,0)</f>
        <v>#NUM!</v>
      </c>
      <c r="E417" s="87" t="e">
        <f>-IPMT('1.入力'!$D$17/12,B417,'1.入力'!$D$16*12,'1.入力'!$D$10,0)</f>
        <v>#NUM!</v>
      </c>
    </row>
    <row r="418" spans="2:5" x14ac:dyDescent="0.15">
      <c r="B418" s="39">
        <v>413</v>
      </c>
      <c r="C418" s="80">
        <v>35</v>
      </c>
      <c r="D418" s="87" t="e">
        <f>-PPMT('1.入力'!$D$17/12,B418,'1.入力'!$D$16*12,'1.入力'!$D$10,0)</f>
        <v>#NUM!</v>
      </c>
      <c r="E418" s="87" t="e">
        <f>-IPMT('1.入力'!$D$17/12,B418,'1.入力'!$D$16*12,'1.入力'!$D$10,0)</f>
        <v>#NUM!</v>
      </c>
    </row>
    <row r="419" spans="2:5" x14ac:dyDescent="0.15">
      <c r="B419" s="39">
        <v>414</v>
      </c>
      <c r="C419" s="80">
        <v>35</v>
      </c>
      <c r="D419" s="87" t="e">
        <f>-PPMT('1.入力'!$D$17/12,B419,'1.入力'!$D$16*12,'1.入力'!$D$10,0)</f>
        <v>#NUM!</v>
      </c>
      <c r="E419" s="87" t="e">
        <f>-IPMT('1.入力'!$D$17/12,B419,'1.入力'!$D$16*12,'1.入力'!$D$10,0)</f>
        <v>#NUM!</v>
      </c>
    </row>
    <row r="420" spans="2:5" x14ac:dyDescent="0.15">
      <c r="B420" s="39">
        <v>415</v>
      </c>
      <c r="C420" s="80">
        <v>35</v>
      </c>
      <c r="D420" s="87" t="e">
        <f>-PPMT('1.入力'!$D$17/12,B420,'1.入力'!$D$16*12,'1.入力'!$D$10,0)</f>
        <v>#NUM!</v>
      </c>
      <c r="E420" s="87" t="e">
        <f>-IPMT('1.入力'!$D$17/12,B420,'1.入力'!$D$16*12,'1.入力'!$D$10,0)</f>
        <v>#NUM!</v>
      </c>
    </row>
    <row r="421" spans="2:5" x14ac:dyDescent="0.15">
      <c r="B421" s="39">
        <v>416</v>
      </c>
      <c r="C421" s="80">
        <v>35</v>
      </c>
      <c r="D421" s="87" t="e">
        <f>-PPMT('1.入力'!$D$17/12,B421,'1.入力'!$D$16*12,'1.入力'!$D$10,0)</f>
        <v>#NUM!</v>
      </c>
      <c r="E421" s="87" t="e">
        <f>-IPMT('1.入力'!$D$17/12,B421,'1.入力'!$D$16*12,'1.入力'!$D$10,0)</f>
        <v>#NUM!</v>
      </c>
    </row>
    <row r="422" spans="2:5" x14ac:dyDescent="0.15">
      <c r="B422" s="39">
        <v>417</v>
      </c>
      <c r="C422" s="80">
        <v>35</v>
      </c>
      <c r="D422" s="87" t="e">
        <f>-PPMT('1.入力'!$D$17/12,B422,'1.入力'!$D$16*12,'1.入力'!$D$10,0)</f>
        <v>#NUM!</v>
      </c>
      <c r="E422" s="87" t="e">
        <f>-IPMT('1.入力'!$D$17/12,B422,'1.入力'!$D$16*12,'1.入力'!$D$10,0)</f>
        <v>#NUM!</v>
      </c>
    </row>
    <row r="423" spans="2:5" x14ac:dyDescent="0.15">
      <c r="B423" s="39">
        <v>418</v>
      </c>
      <c r="C423" s="80">
        <v>35</v>
      </c>
      <c r="D423" s="87" t="e">
        <f>-PPMT('1.入力'!$D$17/12,B423,'1.入力'!$D$16*12,'1.入力'!$D$10,0)</f>
        <v>#NUM!</v>
      </c>
      <c r="E423" s="87" t="e">
        <f>-IPMT('1.入力'!$D$17/12,B423,'1.入力'!$D$16*12,'1.入力'!$D$10,0)</f>
        <v>#NUM!</v>
      </c>
    </row>
    <row r="424" spans="2:5" x14ac:dyDescent="0.15">
      <c r="B424" s="39">
        <v>419</v>
      </c>
      <c r="C424" s="80">
        <v>35</v>
      </c>
      <c r="D424" s="87" t="e">
        <f>-PPMT('1.入力'!$D$17/12,B424,'1.入力'!$D$16*12,'1.入力'!$D$10,0)</f>
        <v>#NUM!</v>
      </c>
      <c r="E424" s="87" t="e">
        <f>-IPMT('1.入力'!$D$17/12,B424,'1.入力'!$D$16*12,'1.入力'!$D$10,0)</f>
        <v>#NUM!</v>
      </c>
    </row>
    <row r="425" spans="2:5" ht="12.75" thickBot="1" x14ac:dyDescent="0.2">
      <c r="B425" s="88">
        <v>420</v>
      </c>
      <c r="C425" s="89">
        <v>35</v>
      </c>
      <c r="D425" s="90" t="e">
        <f>-PPMT('1.入力'!$D$17/12,B425,'1.入力'!$D$16*12,'1.入力'!$D$10,0)</f>
        <v>#NUM!</v>
      </c>
      <c r="E425" s="90" t="e">
        <f>-IPMT('1.入力'!$D$17/12,B425,'1.入力'!$D$16*12,'1.入力'!$D$10,0)</f>
        <v>#NUM!</v>
      </c>
    </row>
    <row r="426" spans="2:5" ht="12.75" thickTop="1" x14ac:dyDescent="0.15">
      <c r="B426" s="37" t="s">
        <v>17</v>
      </c>
      <c r="C426" s="91"/>
      <c r="D426" s="86" t="e">
        <f>SUM(D6:D425)</f>
        <v>#NUM!</v>
      </c>
      <c r="E426" s="84" t="e">
        <f>SUM(E6:E425)</f>
        <v>#NUM!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1.入力</vt:lpstr>
      <vt:lpstr>2.試算結果</vt:lpstr>
      <vt:lpstr>☆引数☆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2018-06-16T08:26:45Z</cp:lastPrinted>
  <dcterms:created xsi:type="dcterms:W3CDTF">2017-10-14T05:19:51Z</dcterms:created>
  <dcterms:modified xsi:type="dcterms:W3CDTF">2020-06-20T04:31:30Z</dcterms:modified>
</cp:coreProperties>
</file>